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jpe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BrigitaTool\Desktop\Brigita\Projektid\Toitlustushanked\Lõpparuanne ja kriteeriumite mudel\Viimased\"/>
    </mc:Choice>
  </mc:AlternateContent>
  <xr:revisionPtr revIDLastSave="0" documentId="13_ncr:1_{9AC43E02-32AC-482A-A6DE-0162CA67F3E0}" xr6:coauthVersionLast="47" xr6:coauthVersionMax="47" xr10:uidLastSave="{00000000-0000-0000-0000-000000000000}"/>
  <bookViews>
    <workbookView xWindow="-15480" yWindow="-16320" windowWidth="29040" windowHeight="15720" xr2:uid="{00000000-000D-0000-FFFF-FFFF00000000}"/>
  </bookViews>
  <sheets>
    <sheet name="Ülevaade mudelist" sheetId="30" r:id="rId1"/>
    <sheet name="Üldmudel" sheetId="28" r:id="rId2"/>
    <sheet name="Lasteaiad" sheetId="21" r:id="rId3"/>
    <sheet name="Koolid" sheetId="22" r:id="rId4"/>
    <sheet name="Haiglad" sheetId="23" r:id="rId5"/>
    <sheet name="Hooldekodud" sheetId="24" r:id="rId6"/>
    <sheet name="Kinnipidamisasutused" sheetId="25" r:id="rId7"/>
    <sheet name="Kaitsevägi" sheetId="26" r:id="rId8"/>
    <sheet name="Muud riigiasutused" sheetId="27" r:id="rId9"/>
  </sheets>
  <definedNames>
    <definedName name="_FilterDatabase" localSheetId="4" hidden="1">Haiglad!$B$1:$H$34</definedName>
    <definedName name="_FilterDatabase" localSheetId="5" hidden="1">Hooldekodud!$B$1:$H$28</definedName>
    <definedName name="_FilterDatabase" localSheetId="7" hidden="1">Kaitsevägi!$B$1:$H$37</definedName>
    <definedName name="_FilterDatabase" localSheetId="6" hidden="1">Kinnipidamisasutused!$B$1:$H$14</definedName>
    <definedName name="_FilterDatabase" localSheetId="3" hidden="1">Koolid!$B$1:$H$38</definedName>
    <definedName name="_FilterDatabase" localSheetId="2" hidden="1">Lasteaiad!$B$1:$H$35</definedName>
    <definedName name="_FilterDatabase" localSheetId="8" hidden="1">'Muud riigiasutused'!$B$1:$H$36</definedName>
    <definedName name="_FilterDatabase" localSheetId="1" hidden="1">Üldmudel!$B$1:$L$48</definedName>
    <definedName name="_xlnm._FilterDatabase" localSheetId="4" hidden="1">Haiglad!$B$1:$H$34</definedName>
    <definedName name="_xlnm._FilterDatabase" localSheetId="5" hidden="1">Hooldekodud!$B$1:$H$28</definedName>
    <definedName name="_xlnm._FilterDatabase" localSheetId="7" hidden="1">Kaitsevägi!$B$1:$H$37</definedName>
    <definedName name="_xlnm._FilterDatabase" localSheetId="6" hidden="1">Kinnipidamisasutused!$B$1:$H$14</definedName>
    <definedName name="_xlnm._FilterDatabase" localSheetId="3" hidden="1">Koolid!$B$1:$H$38</definedName>
    <definedName name="_xlnm._FilterDatabase" localSheetId="2" hidden="1">Lasteaiad!$B$1:$H$35</definedName>
    <definedName name="_xlnm._FilterDatabase" localSheetId="8" hidden="1">'Muud riigiasutused'!$B$1:$H$36</definedName>
    <definedName name="_xlnm._FilterDatabase" localSheetId="1" hidden="1">Üldmudel!$B$1:$L$48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30" l="1"/>
  <c r="E12" i="30"/>
  <c r="E13" i="30"/>
  <c r="E14" i="30"/>
  <c r="E15" i="30"/>
  <c r="E16" i="30"/>
  <c r="E17" i="30"/>
  <c r="D11" i="30"/>
  <c r="D12" i="30"/>
  <c r="D13" i="30"/>
  <c r="D14" i="30"/>
  <c r="D15" i="30"/>
  <c r="D16" i="30"/>
  <c r="D17" i="30"/>
  <c r="J31" i="30" a="1"/>
  <c r="I31" i="30" a="1"/>
  <c r="H31" i="30" a="1"/>
  <c r="G31" i="30" a="1"/>
  <c r="F31" i="30" a="1"/>
  <c r="E31" i="30" a="1"/>
  <c r="D31" i="30" a="1"/>
  <c r="C31" i="30"/>
  <c r="J30" i="30" a="1"/>
  <c r="I30" i="30" a="1"/>
  <c r="H30" i="30" a="1"/>
  <c r="G30" i="30" a="1"/>
  <c r="F30" i="30" a="1"/>
  <c r="E30" i="30" a="1"/>
  <c r="D30" i="30" a="1"/>
  <c r="C30" i="30"/>
  <c r="J29" i="30" a="1"/>
  <c r="I29" i="30" a="1"/>
  <c r="H29" i="30" a="1"/>
  <c r="G29" i="30" a="1"/>
  <c r="F29" i="30" a="1"/>
  <c r="E29" i="30" a="1"/>
  <c r="D29" i="30" a="1"/>
  <c r="C29" i="30"/>
  <c r="J28" i="30" a="1"/>
  <c r="I28" i="30" a="1"/>
  <c r="H28" i="30" a="1"/>
  <c r="G28" i="30" a="1"/>
  <c r="F28" i="30" a="1"/>
  <c r="E28" i="30" a="1"/>
  <c r="D28" i="30" a="1"/>
  <c r="C28" i="30"/>
  <c r="J27" i="30" a="1"/>
  <c r="I27" i="30" a="1"/>
  <c r="H27" i="30" a="1"/>
  <c r="G27" i="30" a="1"/>
  <c r="F27" i="30" a="1"/>
  <c r="E27" i="30" a="1"/>
  <c r="D27" i="30" a="1"/>
  <c r="C27" i="30"/>
  <c r="J26" i="30" a="1"/>
  <c r="I26" i="30" a="1"/>
  <c r="H26" i="30" a="1"/>
  <c r="G26" i="30" a="1"/>
  <c r="F26" i="30" a="1"/>
  <c r="E26" i="30" a="1"/>
  <c r="D26" i="30" a="1"/>
  <c r="C26" i="30"/>
  <c r="J25" i="30" a="1"/>
  <c r="I25" i="30" a="1"/>
  <c r="H25" i="30" a="1"/>
  <c r="G25" i="30" a="1"/>
  <c r="F25" i="30" a="1"/>
  <c r="E25" i="30" a="1"/>
  <c r="D25" i="30" a="1"/>
  <c r="C25" i="30"/>
  <c r="J24" i="30" a="1"/>
  <c r="I24" i="30" a="1"/>
  <c r="H24" i="30" a="1"/>
  <c r="G24" i="30" a="1"/>
  <c r="F24" i="30" a="1"/>
  <c r="E24" i="30" a="1"/>
  <c r="D24" i="30" a="1"/>
  <c r="C24" i="30"/>
  <c r="J23" i="30" a="1"/>
  <c r="I23" i="30" a="1"/>
  <c r="H23" i="30" a="1"/>
  <c r="G23" i="30" a="1"/>
  <c r="F23" i="30" a="1"/>
  <c r="E23" i="30" a="1"/>
  <c r="D23" i="30" a="1"/>
  <c r="C23" i="30"/>
  <c r="J22" i="30" a="1"/>
  <c r="I22" i="30" a="1"/>
  <c r="H22" i="30" a="1"/>
  <c r="G22" i="30" a="1"/>
  <c r="F22" i="30" a="1"/>
  <c r="E22" i="30" a="1"/>
  <c r="D22" i="30" a="1"/>
  <c r="C22" i="30"/>
  <c r="F17" i="30"/>
  <c r="C17" i="30"/>
  <c r="F16" i="30"/>
  <c r="C16" i="30"/>
  <c r="F15" i="30"/>
  <c r="C15" i="30"/>
  <c r="F14" i="30"/>
  <c r="C14" i="30"/>
  <c r="F13" i="30"/>
  <c r="C13" i="30"/>
  <c r="F12" i="30"/>
  <c r="C12" i="30"/>
  <c r="F11" i="30"/>
  <c r="C11" i="30"/>
  <c r="J6" i="30"/>
  <c r="I6" i="30"/>
  <c r="H6" i="30"/>
  <c r="F6" i="30"/>
  <c r="E6" i="30"/>
  <c r="D6" i="30"/>
  <c r="B6" i="30"/>
  <c r="G14" i="30" l="1"/>
  <c r="G11" i="30"/>
  <c r="G16" i="30"/>
  <c r="G12" i="30"/>
  <c r="G15" i="30"/>
  <c r="G13" i="30"/>
  <c r="G17" i="3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<sst xmlns="http://schemas.openxmlformats.org/spreadsheetml/2006/main" count="2296" uniqueCount="246">
  <si>
    <t>Toidu tooraine ja toitlustusteenuse keskkonnahoidlike riigihangete kriteeriumide mudeli ülevaade</t>
  </si>
  <si>
    <t>Ettepanek kohustuslike ja soovituslike keskkonnahoiu kriteeriumide kehtestamiseks avaliku sektori asutustele alates 2027 ja 2030.</t>
  </si>
  <si>
    <t>MUDELI ULATUS</t>
  </si>
  <si>
    <t>MILLELE KEHTIVAD</t>
  </si>
  <si>
    <t>KASUTUS HANKES</t>
  </si>
  <si>
    <t>kriteeriumi kokku</t>
  </si>
  <si>
    <t>Ainult toiduhange</t>
  </si>
  <si>
    <t>Ainult toitlustusteenus</t>
  </si>
  <si>
    <t>Nii toit kui teenus</t>
  </si>
  <si>
    <t>Tehnilise kirjelduse nõue</t>
  </si>
  <si>
    <t>Hindamiskriteerium</t>
  </si>
  <si>
    <t>Mõlemad (tehnilise kirjelduse nõue või hindamiskriteerium)</t>
  </si>
  <si>
    <t>1. Kohalduvad kriteeriumid sihtrühmade lõikes – kohustuslik vs soovituslik, algusaasta</t>
  </si>
  <si>
    <t>Sihtrühm</t>
  </si>
  <si>
    <t>Kohustuslik alates 2027</t>
  </si>
  <si>
    <t>Soovituslik alates 2027</t>
  </si>
  <si>
    <t>Kohustuslik alates 2030</t>
  </si>
  <si>
    <t>Soovituslik alates 2030</t>
  </si>
  <si>
    <t>Kohaldub kokku</t>
  </si>
  <si>
    <t>Lasteaiad</t>
  </si>
  <si>
    <t>Koolid</t>
  </si>
  <si>
    <t>Haiglad</t>
  </si>
  <si>
    <t>Hooldekodud</t>
  </si>
  <si>
    <t>Kinnipidamisasutused</t>
  </si>
  <si>
    <t>Kaitsevägi</t>
  </si>
  <si>
    <t>Muud riigiasutused</t>
  </si>
  <si>
    <t>Teemade kaetus – kohalduvate kriteeriumide arv teemade ja sihtrühmade lõikes</t>
  </si>
  <si>
    <t>Kategooria (üldmudeli veerg C)</t>
  </si>
  <si>
    <t>Kriteeriume mudelis</t>
  </si>
  <si>
    <t>Taimetoit</t>
  </si>
  <si>
    <t>Lühike tarneteekond</t>
  </si>
  <si>
    <t>Tootmisviis</t>
  </si>
  <si>
    <t>Õiglane kaubandus</t>
  </si>
  <si>
    <t>Ringsus</t>
  </si>
  <si>
    <t>Energia</t>
  </si>
  <si>
    <t>Mitmekesisus</t>
  </si>
  <si>
    <t>Muu</t>
  </si>
  <si>
    <t>Sisaldab kohustuslikke</t>
  </si>
  <si>
    <t>Ainult soovituslikud</t>
  </si>
  <si>
    <t>Ei kohaldu</t>
  </si>
  <si>
    <t>Märkused tabeli osas</t>
  </si>
  <si>
    <t>• Tabelis märgitud kriteeriumid hõlmavad nii toidu tooraine hankeid kui ka toitlustusteenust ning neid saab kasutada tehnilise kirjelduse nõuete või hindamiskriteeriumidena.</t>
  </si>
  <si>
    <t>• Kriteerium 17 (Kaitsevägi) on soovituslik alates 2027 ja kohustuslik alates 2030 – arvestatud ühe korra veerus 'Kohustuslik alates 2030'.</t>
  </si>
  <si>
    <t>• Kriteeriumil 19 on liitteema (tootmisviis / lühike tarneteekond) ja see on arvestatud mõlemas teemareas, mistõttu teemade summa võib sihtrühma kogusummast ühe võrra erineda.</t>
  </si>
  <si>
    <t>Üldised märkused</t>
  </si>
  <si>
    <t xml:space="preserve">• Kohustuslikud (K27) kriteeriumid on mudeli alalehtedel märgitud paksus kirjas. </t>
  </si>
  <si>
    <t>Projekti rahastab Eesti riik heitkogustega kauplemise süsteemi enampakkumistulu vahenditest.</t>
  </si>
  <si>
    <t>Nr</t>
  </si>
  <si>
    <t>Tooraine või toitlustusteenus</t>
  </si>
  <si>
    <t>Kriteeriumi kategooria</t>
  </si>
  <si>
    <t>Nõue/kriteerium</t>
  </si>
  <si>
    <t>Tehnilise kirjelduse nõue/ hindamiskriteerium</t>
  </si>
  <si>
    <t>Põhjendus lõplikule kriteeriumile</t>
  </si>
  <si>
    <t>Kontrollija, kontrolli aeg ja tõendid</t>
  </si>
  <si>
    <t>Lingid registritele</t>
  </si>
  <si>
    <t>Toit</t>
  </si>
  <si>
    <t>Pakkuja tarnib tellijale EL ja Eesti mahenõuetele vastavat toorainet vastavalt tehnilises kirjelduses määratud osakaalule (20%).</t>
  </si>
  <si>
    <t>K27</t>
  </si>
  <si>
    <t>S27</t>
  </si>
  <si>
    <t> </t>
  </si>
  <si>
    <t>https://webgate.ec.europa.eu/tracesnt/directory/publication/organic-operator/index#!?sort=-issuedOn&amp;countryCode=EE&amp;showAdvancedSearch 
https://portaal.agri.ee/avalik/#/mahe</t>
  </si>
  <si>
    <t>Teenus</t>
  </si>
  <si>
    <t>https://jvis.agri.ee/jvis/avalik.html#/toitKaitlemisettevotedparing  - käitlemisvaldkonnaks valida 'mahetoitlustamine'</t>
  </si>
  <si>
    <t xml:space="preserve">Pakkuja pakub kord nädalas ainult taimset põhitoitu, kus on vastavalt toitumissoovitustele tagatud piisava köögivilja ja valgu osakaal (nt kaunviljade pakkumise kaudu). Taimetoidu all mõeldakse toitu, kus peamine valguallikas on taimne. Taimetoit võib, aga ei pea sisaldama muna- ja piimatooteid. </t>
  </si>
  <si>
    <t>Menüüde alusel + pisteline kohapealne kontroll asutuse esindajate poolt</t>
  </si>
  <si>
    <t>Kontrollija: hankija/asutuse esindaja. Aeg: lepingu ajal regulaarselt menüüde esitamisel; lisaks pisteline kohapealne kontroll. Tõend: menüüd ja retseptid; kohapealse kontrolli tulemus.</t>
  </si>
  <si>
    <t>N/A</t>
  </si>
  <si>
    <t>Toit + teenus</t>
  </si>
  <si>
    <t>Lühike tarneteekond/ hooajalisus</t>
  </si>
  <si>
    <t>K30</t>
  </si>
  <si>
    <t>S30</t>
  </si>
  <si>
    <t xml:space="preserve">Esitatud osakaalu ja dokumentide kontroll </t>
  </si>
  <si>
    <t>Ühtne tööriist vajab väljatöötamist</t>
  </si>
  <si>
    <t xml:space="preserve">Dokumentide kontroll </t>
  </si>
  <si>
    <t>X% pakutavatest kanamunadest ei tohi olla märgistatud EL määruse nr 589/2008 koodiga 3 – puuris peetavate kanade munad.</t>
  </si>
  <si>
    <t xml:space="preserve">Saatelehtede ja/või arvete alusel + pisteline kontroll. </t>
  </si>
  <si>
    <t>Kontrollija: hankija. Aeg: lepingu ajal pisteliselt. Tõend: arved ja saatelehed (munade tootmisviisi kood); lisaks pisteline kohapealne kontroll pakendi märgistuse alusel.</t>
  </si>
  <si>
    <t xml:space="preserve">Globaalse toidusüsteemi keskkonna- ja sotsiaalmajandusliku mõju vähendamiseks </t>
  </si>
  <si>
    <t xml:space="preserve">Märgise kontroll </t>
  </si>
  <si>
    <t>Kontrollija: hankija. Aeg: pakkumuste hindamisel; lepingu ajal pisteliselt. Tõend: kehtiv mahe- või õiglase kaubanduse märgis/sertifikaat (FLO-cert, WFTO või samaväärne).</t>
  </si>
  <si>
    <t>https://www.flocert.net/fairtrade-customer-search/</t>
  </si>
  <si>
    <t>Pakkuja kogub hankelepingu vältel söögisaali ja/või köögi ruumides eraldi biojäätmed, klaasi, paberi/papi, pakendi ja segaolmejäätmed ning viib iga liigi eraldi vastavasse prügikonteinerisse. Pakkuja tagab toitlustavates ruumides jäätmete liigiti kogumise võimalikkuse, paigaldades selleks söögisaali või muusse tihedalt läbikäidavasse kohta eraldi märgistatud prügikastid segaolmejäätmete, klaasi, paberi/papi, biojäätmete ja pakendi sortimiseks.</t>
  </si>
  <si>
    <t xml:space="preserve">Jäätmetekke vähendamise nõue. Kriteeriumile on üldine toetus. </t>
  </si>
  <si>
    <t>Kohapealne kontroll</t>
  </si>
  <si>
    <t>Kontrollija: hankija/asutuse esindaja. Aeg: lepingu ajal etteteatamata, pisteliselt. Tõend: kohapealse kontrolli tulemus (jäätmete liigiti kogumise korraldus söögisaalis ja köögis).</t>
  </si>
  <si>
    <t xml:space="preserve">Toidujäätmete vältimine ja vähendamine kogu tarneahelas. Kriteeriumile on üldine toetus. </t>
  </si>
  <si>
    <t xml:space="preserve">Esitatud dokumentide kontroll kord aastas. </t>
  </si>
  <si>
    <t>Kontrollija: hankija. Aeg: lepingu ajal kord aastas. Tõend: pakkuja esitatud mõõtmistulemused ning toidujäätmete vähendamise tegevuskava / parimate tavade kirjeldus.</t>
  </si>
  <si>
    <t xml:space="preserve">X toiduainete puhul [toidukaupade loetelu määrab kindlaks avaliku sektori hankija - nt piim] kasutatakse suurpakendeid (hankija defineerib). </t>
  </si>
  <si>
    <t>Kontrollija: hankija/asutuse esindaja. Aeg: lepingu ajal etteteatamata, pisteliselt. Tõend: kohapealse kontrolli tulemus (suurpakendite kasutamine kokkulepitud toiduainete puhul).</t>
  </si>
  <si>
    <t>Kontrollija: hankija/asutuse esindaja. Aeg: lepingu ajal etteteatamata, pisteliselt tarnete saabumisel. Tõend: kohapealse kontrolli tulemus (pakendite vastavus keskkonnahoidlikkuse nõuetele).</t>
  </si>
  <si>
    <t>Kätepesuks, nõudepesuks ja igapäevaseks puhastamiseks kasutatavad tooted peavad vastama konkreetse toote ELi ökomärgise nõuetele või samaväärsetele nõuetele.</t>
  </si>
  <si>
    <t>Ohtlike ainete vältimine</t>
  </si>
  <si>
    <t>Pisteline kohapealne kontroll + märgise olemasolu tootel</t>
  </si>
  <si>
    <t>Kontrollija: hankija/asutuse esindaja. Aeg: lepingu ajal etteteatamata, pisteliselt. Tõend: ELi ökomärgise (või samaväärse) olemasolu tootel; kohapealse kontrolli tulemus.</t>
  </si>
  <si>
    <t>Köögis kasutatav pehmepaber (nt köögipaberirullid) peab vastama konkreetse toote ELi ökomärgise nõuetele või samaväärsetele nõuetele.</t>
  </si>
  <si>
    <t xml:space="preserve">Laiem positiivne keskkonnamõju. </t>
  </si>
  <si>
    <t>Mahetoidu pakutav osakaal X% (nt 20%) peab hõlmama vähemalt järgmisi toidugruppe: [toidukaupade loetelu määrab kindlaks avaliku sektori hankija – nt teraviljatooted, puuviljad, marjad, veiseliha, kaunviljad, köögiviljad, piimatooted]</t>
  </si>
  <si>
    <t xml:space="preserve">Soovitame toiduainegruppide kaupa mahekriteeriumi rakendamist alates 2030. aastast sektoritele, kus on suuremad hankemahud ja hanked on jagatud toiduainegruppide alusel osadeks. </t>
  </si>
  <si>
    <t>Mahetoodangu märgis</t>
  </si>
  <si>
    <t>Kontrollija: hankija. Aeg: pakkumuste hindamisel; lepingu ajal pisteliselt toidugruppide lõikes. Tõend: kehtiv mahetoodangu märgis või samaväärne tõend.</t>
  </si>
  <si>
    <t xml:space="preserve">Menüü peab sisaldama iga päev valikuna/alternatiivina taimset põhitoitu, kus on vastavalt toitumissoovitustele tagatud piisava köögivilja ja valgu osakaal (nt kaunviljade pakkumise kaudu). Taimetoidu all mõeldakse toitu, kus peamine valguallikas on taimne. Taimetoit võib, aga ei pea sisaldama muna- ja piimatooteid. </t>
  </si>
  <si>
    <t>S27, K30</t>
  </si>
  <si>
    <t>Ekspertpaneel leidis, et taimne toit võiks olla igapäevaselt kättesaadav juhul, kui selle kõrval on võimalik valida ka teistsugune põhitoit.</t>
  </si>
  <si>
    <t>Kontrollija: hankija/asutuse esindaja. Aeg: lepingu ajal regulaarselt menüüde esitamisel; lisaks pisteline kohapealne kontroll. Tõend: menüüd ja retseptid.</t>
  </si>
  <si>
    <t>Lõpptarneks kasutatavad sõidukid peavad vastama vähemalt EURO5/V heitmestandardile.</t>
  </si>
  <si>
    <t xml:space="preserve">Võimaldab valida keskkonnahoidlikumat teenusepakkujat. </t>
  </si>
  <si>
    <t>Kauba/toidu tarnel kontrollida sertifikaati</t>
  </si>
  <si>
    <t>Kontrollija: hankija/asutuse esindaja. Aeg: lepingu ajal tarnete saabumisel, pisteliselt. Tõend: sõiduki EURO5/V vastavussertifikaat või registreerimistunnistus.</t>
  </si>
  <si>
    <t>https://eteenindus.mnt.ee/public/soidukTaustakontroll.jsf</t>
  </si>
  <si>
    <t>Tootmisviis/Lühike tarneteekond</t>
  </si>
  <si>
    <t>Vajab väljatöötamist.</t>
  </si>
  <si>
    <t>Kontrollija: täpsustamisel – eeldab ühtse tõendusvormi loomist (vt aruande ptk 6). Kuni selle loomiseni: hankija, pakkuja esitatud päritoludokumentide alusel.</t>
  </si>
  <si>
    <t xml:space="preserve">Kui menüüs pakutakse kala/mereande, peab pakkuja tagama, et need pärinevad kestlikest varudest või vastavad tunnustatud kestlikkuse standardile (MSC, ASC või samaväärsele tõendusele). MSC - säästva kalanduse märgis loodusest kasvanud kala puhul, ASC - säästva kalanduse märgis vesiviljelussaadustele. </t>
  </si>
  <si>
    <t xml:space="preserve">Toetab kestlikku kalandust. Võib mõjutada hinda. </t>
  </si>
  <si>
    <t>MSC, ASC märgise kontroll</t>
  </si>
  <si>
    <t>Kontrollija: hankija. Aeg: pakkumuste hindamisel pakkuja esitatud kinnitusdokumentide alusel; lepingu ajal pisteliselt. Tõend: kehtiv MSC/ASC märgis või samaväärne kestlikkuse tõend.</t>
  </si>
  <si>
    <t>https://cert.msc.org/SupplierDirectory/VController.aspx?Path=02D03D11-054D-44F5-9076-B1BD00A2EBDF
https://fisheries.msc.org/en/fisheries/@@search
https://asc-aqua.org/find-a-supplier/
https://asc-aqua.org/find-a-product/</t>
  </si>
  <si>
    <t>Tarnija kohustub lepingu algusest peale tarnima ainult selliseid kala- ja/või koorikloomatooteid, mis ei pärine liikidest ja/või varudest, mis on nimekirjas, ressursiülevaates või muus sarnases dokumendis (nt Eesti Kalafoor), mis kajastab kalavarude seisundit erinevates püügipiirkondades ja/või vesiviljelustavade keskkonnamõju, hinnatud punaseks või haavatavaks. Nimekirjas või ressursiülevaates esitatud hinnang võib looduslike liikide puhul sisaldada näiteks järgmisi parameetreid: varu, suurus, paljunemisvõime, püügisurve, majandamine. Vesiviljelusliikide puhul: sööda kasutamine, kemikaalide kasutamine. Hankija otsustab lepingu kehtivusaja aluse, st nimekirja, ressursiülevaate vms. Lepingu tingimuse aluseks on järgmine nimekiri või ressursiülevaade: [Eesti Kalafoor]. Hankija teavitab tarnijat ajakohastatud versioonist, kui märgitud nimekirja või ressursiülevaadet lepingu kehtivusaja jooksul ajakohastatakse. Punaseks märgitud või haavatavaks hinnatud kala- ja/või koorikloomavarusid võidakse ajakohastamise ajal nimekirja või ülevaatesse lisada või sealt kustutada. Tarnija peab ajakohastatud versiooni rakendama hiljemalt [30] päeva jooksul alates teavitamisest.</t>
  </si>
  <si>
    <t xml:space="preserve">Toetab kestlikku kalandust, sh kohalikku tootjat. Samas toob kaasa mõningase halduskoormuse kasvu (Kalafoori kasutamine). </t>
  </si>
  <si>
    <t>Kalafoor</t>
  </si>
  <si>
    <t>https://kalafoor.ee/</t>
  </si>
  <si>
    <t>Pakutud toodetes kasutatud palmiõli peab olema sertifitseeritud jätkusuutlik palmiõli (RSPO standard või samaväärne).</t>
  </si>
  <si>
    <t>Kontrollija: hankija. Aeg: pakkumuste hindamisel pakkuja esitatud kinnitusdokumentide alusel; lepingu ajal pisteliselt. Tõend: kehtiv RSPO (või samaväärne) sertifikaat/märgis.</t>
  </si>
  <si>
    <t>https://rspo.org/search-members/
https://rspo.org/as-an-organisation/marketplace/</t>
  </si>
  <si>
    <t>Kontrollija: hankija. Aeg: lepingu ajal pisteliselt või kord aastas. Tõend: arved, saatelehed, e-veoselehed päritoluriigi teabega (sh alltöövõtjate/tarnijate kohta).</t>
  </si>
  <si>
    <t>https://waybiller.com/et/</t>
  </si>
  <si>
    <t xml:space="preserve">Pakkuja esitab pakkumises dokumendi. Lepingu täitmise ajal annab tellijale tegevustest teada. </t>
  </si>
  <si>
    <t>Kontrollija: hankija. Aeg: pakkumuste hindamisel; lepingu ajal tegevuste toimumisel. Tõend: toiduhariduslike tegevuste kava ning teavitused tegevuste elluviimise kohta.</t>
  </si>
  <si>
    <t>Toidujäätmete vältimise ja vähendamise alast teadlikkust suurendavate meetmete kasutuselevõtt annab lisapunkte järgmiselt: Teavitusmeede – X lisapunkti, laste kaasamine tegevusse – X lisapunkti; Kokkuleppe sõlmimine toidupanga või mõne muu sarnase organisatsiooniga, kellele saab annetada ohutu toidu ülejäägi (st toiduohutuse nõudeid arvestades), annab täiendavalt X punkti.</t>
  </si>
  <si>
    <t xml:space="preserve">Toidujäätmete vältimine ja vähendamine kogu tarneahelas ja toiduhariduse edendamine. Kriteeriumile on üldine toetus. </t>
  </si>
  <si>
    <t xml:space="preserve">Pakkuja esitab kord aastas ülevaate nõuetele vastavusest. </t>
  </si>
  <si>
    <t>Kontrollija: hankija. Aeg: lepingu ajal kord aastas. Tõend: pakkuja esitatud ülevaade nõuetele vastavusest (sh kokkulepe toidupangaga, teavitusmeetmete ja laste kaasamise kirjeldus).</t>
  </si>
  <si>
    <t xml:space="preserve">S27 </t>
  </si>
  <si>
    <t xml:space="preserve">Tuleneb vajadusest suurendada taimetoidu osakaalu inimeste toitumises. Ekspertpaneeli üksmeelne toetus. </t>
  </si>
  <si>
    <t>Kontrollija: hankija/asutuse esindaja. Aeg: pakkumuste hindamisel (osakaalu hindamine); lepingu ajal menüüde alusel ja pisteliselt kohapeal. Tõend: menüüd ja retseptid; kohapealse kontrolli tulemus.</t>
  </si>
  <si>
    <t xml:space="preserve">Soovituslik, kuna tõendamine võib osutuda keerukaks. </t>
  </si>
  <si>
    <t>Kontrollija: hankija, pakkuja esitatud päritoludokumentide/tõendusmaterjali alusel.</t>
  </si>
  <si>
    <t xml:space="preserve">Tootja pakutav toode käesolevas hankes kuulub riikliku kvaliteedikava nimistusse (tehnilise kirjelduse nõue VÕI X lisapunkti hindamiskriteeriumina). </t>
  </si>
  <si>
    <t xml:space="preserve">Sertifikaat, vastavust tõendav dokument (kontrolli tulem) või töödeldud toote lõpptoote märgistus. </t>
  </si>
  <si>
    <t xml:space="preserve">Kontrollija: hankija/asutuse esindaja. Aeg: pakkumuste hindamisel. Tõend: sertifikaat, vastavust tõendav dokument (kontrolli tulem) või töödeldud toote lõpptoote märgistus. </t>
  </si>
  <si>
    <t xml:space="preserve">Soodustab kohalike tootjate osalemist/eelistamist hangetes. </t>
  </si>
  <si>
    <t xml:space="preserve">https://www.pria.ee/toetused/keskkonnasobraliku-majandamise-toetus-2026 - päringu alusel </t>
  </si>
  <si>
    <t>X lisapunkti, kui kord kahe kuu jooksul tehakse mõni menüü SchoolFood4Change retseptiraamatust. Kättesaadav siin: https://zenodo.org/records/22145098</t>
  </si>
  <si>
    <t>Kontrollija: hankija/asutuse esindaja. Aeg: lepingu ajal regulaarselt (vähemalt kord kahe kuu jooksul) toitlustaja teavituse ja menüüde esitamisel. Tõend: toitlustaja teavitus ja menüüd.</t>
  </si>
  <si>
    <t>Koolipäeva kahel viimasel tunnil ei ole kahe sooja toidu valiku pakkumine kohustuslik ning lubatud on pakkuda ka ühte valikut.</t>
  </si>
  <si>
    <t>Kohapealne pisteline kontroll</t>
  </si>
  <si>
    <t>Kontrollija: hankija/asutuse esindaja. Aeg: lepingu ajal etteteatamata, pisteliselt (koolipäeva viimastel tundidel). Tõend: kohapealse kontrolli tulemus.</t>
  </si>
  <si>
    <t>Vähemalt kord nädalas pakutakse pähkleid ja/või seemneid lapse/noore/õpilase kohta minimaalselt 40 g nädalas. Salati koostisosad, seemned, pähklid, salatikastmed jms lisandid serveerida eraldi.</t>
  </si>
  <si>
    <t>Kontrollija: hankija/asutuse esindaja. Aeg: lepingu ajal etteteatamata, pisteliselt. Tõend: kohapealse kontrolli tulemus (lisandite eraldi serveerimine).</t>
  </si>
  <si>
    <t xml:space="preserve">Tervist toetava toitumise edendamine. </t>
  </si>
  <si>
    <t>Pisteline kohapealne kontroll</t>
  </si>
  <si>
    <t>Kontrollija: hankija/asutuse esindaja. Aeg: lepingu ajal etteteatamata, pisteliselt. Tõend: kohapealse kontrolli tulemus (puhveti sortimendi vastavus TAI soovitustele).</t>
  </si>
  <si>
    <t>Kasutada tuleb korduskasutatavaid nõusid (jaotusköögi nõud, serveerimis- ja lauanõud, söögiriistad jms).</t>
  </si>
  <si>
    <t xml:space="preserve">Jäätmetekke vähendamise nõue. </t>
  </si>
  <si>
    <t>Kontrollija: hankija/asutuse esindaja. Aeg: lepingu ajal etteteatamata, pisteliselt. Tõend: kohapealse kontrolli tulemus (korduskasutatavate nõude kasutamine).</t>
  </si>
  <si>
    <t>Kontrollija: hankija. Aeg: pakkumuste hindamisel (osakaal pakkumuses); lepingu ajal pisteliselt. Tõend: arved ja saatelehed või märgise olemasolu tootel (Fairtrade või samaväärne), Fairtrade register.</t>
  </si>
  <si>
    <t>X lisapunkti (avaliku sektori hankija määrab osakaalu), kui pakutav kohviuba on vastutustundliku ja/või jätkusuutliku märgisega (Fairtrade või samaväärne).</t>
  </si>
  <si>
    <t>Kontrollija: hankija. Aeg: lepingu ajal pisteliselt või kord aastas. Tõend: arved ja saatelehed või märgise olemasolu tootel (Fairtrade või samaväärne), Fairtrade register.</t>
  </si>
  <si>
    <t>Pakkumus saab X lisapunkti, kui ettevõttel on avalikult kättesaadav keskkonna- ja kliimamõjude vähendamise eesmärk ning seda toetav tegevusplaan.</t>
  </si>
  <si>
    <t xml:space="preserve">Pakkuja esitab pakkumises dokumendi. </t>
  </si>
  <si>
    <t>Kontrollija: hankija. Aeg: pakkumuste hindamisel. Tõend: avalikult kättesaadav keskkonna- ja kliimamõjude vähendamise eesmärk ning tegevusplaan (pakkumuses esitatud dokument).</t>
  </si>
  <si>
    <t>Pakkujal peab olema kirjalik tegevuskord, milles kirjeldatakse köögiseadmete kasutamise meetmeid/võtteid energia- ja veetarbimise kokkuhoiuks.</t>
  </si>
  <si>
    <t>Kontrollija: hankija. Aeg: pakkumuste hindamisel. Tõend: pakkumuses esitatud kirjalik tegevuskord energia- ja veetarbimise kokkuhoiuks.</t>
  </si>
  <si>
    <t>Kokkuleppe sõlmimine toidupanga või mõne muu sarnase organisatsiooniga, kellele saab annetada toidu ülejäägi vastavalt toiduohutuse nõuetele, annab täiendavalt X punkti.</t>
  </si>
  <si>
    <t xml:space="preserve">Pakkuja esitab vastava dokumendi. </t>
  </si>
  <si>
    <t>Kontrollija: hankija. Aeg: pakkumuste hindamisel; lepingu ajal pisteliselt. Tõend: kokkulepe toidupanga või muu sarnase organisatsiooniga.</t>
  </si>
  <si>
    <t>Tarnija esitab pakkumuse osana dokumendi, mis kirjeldab, kuidas vähendatakse toidujäätmeid käitlemis- ja transpordiprotsessis ning lepingu alusel pakutavate kaupade laoseisude haldamises.</t>
  </si>
  <si>
    <t>Kontrollija: hankija. Aeg: pakkumuste hindamisel; lepingu ajal pisteliselt või kord aastas. Tõend: tarnija esitatud kirjeldus toidujäätmete vähendamise kohta käitlemis-, transpordi- ja laohaldusprotsessis.</t>
  </si>
  <si>
    <t xml:space="preserve">Õppustel pakutakse soovijatele igaks toidukorraks riiklikele liikumis- ja toitumissoovitustele vastava köögivilja- ja valgusisaldusega taimetoidu toidupakki alternatiivina lihatoidu kõrval. Toitlustatavad valivad ette, kas nad soovivad taimetoitu või liha-(kala-)toitu. Taimetoidu all mõeldakse toitu, kus peamine valguallikas on taimne. Taimetoit võib, aga ei pea sisaldama muna- ja piimatooteid. </t>
  </si>
  <si>
    <t>Kontrollija: hankija/asutuse esindaja. Aeg: lepingu ajal õppuste toitlustamisel menüüde alusel ja pisteliselt kohapeal. Tõend: menüüd ja ettetellimuste ülevaade; kohapealse kontrolli tulemus.</t>
  </si>
  <si>
    <t>Kontrollija: hankija/asutuse esindaja. Aeg: lepingu ajal õppuste toitlustamisel etteteatamata, pisteliselt. Tõend: kohapealse kontrolli tulemus (korduskasutatavate nõude kasutamine).</t>
  </si>
  <si>
    <t xml:space="preserve">Ürituste toitlustamisel pakub pakkuja ainult taimset toitu, kus on lähtuvalt riiklikest liikumis- ja toitumissoovitustest tagatud piisava köögivilja ja valgu osakaal (sealhulgas kaunviljade pakkumise kaudu) ja kaloraaž. Taimetoidu all mõeldakse toitu, kus peamine valguallikas on taimne. Taimetoit võib, aga ei pea sisaldama muna- ja piimatooteid. </t>
  </si>
  <si>
    <t>Kontrollija: hankija/asutuse esindaja. Aeg: lepingu ajal ürituste toitlustamisel menüüde alusel ja pisteliselt kohapeal. Tõend: menüüd ja retseptid; kohapealse kontrolli tulemus.</t>
  </si>
  <si>
    <t>Pakkuja võimaldab üritusel osalejatel soovi korral ülejäänud toitu karbiga kaasa võtta ning tagab, et ürituse lõpuks järgi jäänud jäätmed kogutakse liigiti (biojäätmed, klaas, paber/papp, pakend ja segaolmejäätmed).</t>
  </si>
  <si>
    <t>Kontrollija: hankija/asutuse esindaja. Aeg: lepingu ajal ürituste toitlustamisel etteteatamata, pisteliselt. Tõend: kohapealse kontrolli tulemus (liigiti kogumine, toidu kaasavõtmise võimalus).</t>
  </si>
  <si>
    <t xml:space="preserve">Tulenevalt ekspertpaneeli tulemustest soovitame KV-s taimetoidu pakkumist suurendada mõne korrani nädalas 2030. a perspektiivis. </t>
  </si>
  <si>
    <t>Kontrollija: hankija/asutuse esindaja. Aeg: lepingu ajal nädala jooksul etteteatamata, pisteliselt. Tõend: kohapealse kontrolli tulemus (vastavus TAI soovitustele).</t>
  </si>
  <si>
    <t>Tarnija kohustub lepingu algusest peale tarnima ainult selliseid kala- ja/või koorikloomatooteid, mis ei pärine liikidest ja/või varudest, mis on nimekirjas, ressursiülevaates või muus sarnases dokumendis (nt Eesti Kalafoor), mis kajastab kalavarude seisundit erinevates püügipiirkondades ja/või vesiviljelustavade keskkonnamõju, hinnatud punaseks või haavatavaks. Nimekirjas või ressursiülevaates esitatud hinnang võib looduslike liikide puhul sisaldada näiteks järgmisi parameetreid: varu, suurus, paljunemisvõime, püügisurve, majandamine. Vesiviljelusliikide puhul: sööda kasutamine, kemikaalide kasutamine. Hankija otsustab lepingu kehtivusaja aluse, st nimekirja, ressursiülevaate vms. Lepingu tingimuse aluseks on järgmine nimekiri või ressursiülevaade: [Eesti Kalafoor] . Hankija teavitab tarnijat ajakohastatud versioonist, kui märgitud nimekirja või ressursiülevaadet lepingu kehtivusaja jooksul ajakohastatakse. Punaseks märgitud või haavatavaks hinnatud kala- ja/või koorikloomavarusid võidakse ajakohastamise ajal nimekirja või ülevaatesse lisada või sealt kustutada. Tarnija peab ajakohastatud versiooni rakendama hiljemalt [30] päeva jooksul alates teavitamisest.</t>
  </si>
  <si>
    <t>Register</t>
  </si>
  <si>
    <t>Vähemalt kord nädalas pakutakse pähkleid ja/või seemneid lapse kohta minimaalselt 40 g nädalas. Salati koostisosad, seemned, pähklid, salatikastmed jms lisandid serveerida eraldi.</t>
  </si>
  <si>
    <t>Vähemalt kord nädalas pakutakse pähkleid ja/või seemneid õpilase kohta minimaalselt 40 g nädalas. Salati koostisosad, seemned, pähklid, salatikastmed jms lisandid serveerida eraldi.</t>
  </si>
  <si>
    <t>Hindamiskriteerium/ Tehnilise kirjelduse nõue</t>
  </si>
  <si>
    <t>Vähemalt kord nädalas pakutakse pähkleid ja/või seemneid noore kohta minimaalselt 40 g nädalas. Salati koostisosad, seemned, pähklid, salatikastmed jms lisandid serveerida eraldi.</t>
  </si>
  <si>
    <t xml:space="preserve">Ürituste toitlustamisel pakub pakkuja ainult taimset toitu, kus on lähtuvalt riiklikest liikumis- ja toitumissoovitustest tagatud piisava köögivilja ja valgu osakaal (sealhulgas kaunviljade pakkumise kaudu) ja energiasisaldus. Taimetoidu all mõeldakse toitu, kus peamine valguallikas on taimne. Taimetoit võib, aga ei pea sisaldama muna- ja piimatooteid. </t>
  </si>
  <si>
    <t xml:space="preserve"> </t>
  </si>
  <si>
    <t xml:space="preserve">Tarnekindluse tagamiseks soovitame sisse kirjutada paindlikkusmehhanismi, et mahetoodangu kõrval võib tulevikus lubada ka kvaliteedikava alla kuuluvate tootjate toodangut. Tulenevalt turuanalüüsi tulemustest ei ole mahetoodangule võimalik seada nõudeid konkreetsete toorainegruppide lõikes (mahetoodangu pakkumine on lühiajalises perspektiivis võimalik veiseliha, tatra ja kaera puhul), seega soovitame 2027. aasta perspektiivis jätta mahenõude üldise mahetooraine osakaalu põhiseks. Nii toitlustajate, tootjate kui ekspertpaneeli hinnangul on mahetoorainet vähe või see on oluliselt kõrgema hinnaga (nt veiseliha). Mõjuhinnangu alusel võiks selle kriteeriumi kehtestada alates 2027. aastast koolides ja lasteaedades ning alates 2030. aastast teistes avaliku sektori asutustes (haiglates, hoolekandeasutustes, Kaitseväes ja muudes avaliku sektori asutustes). Suur negatiivne mõju oleks toidu hinnale (mediaan -3) ning keskmine negatiivne mõju tarnekindlusele ja halduskoormusele (mediaan -2). Tervisele oleks suur positiivne mõju (mediaan 3). Suur positiivne mõju oleks ka elurikkusele (mediaan 2,5). Loomade heaolule, kohalike tootjate tuludele ja põllumajandustootjate mitmekesisusele hinnati keskmine positiivne mõju (mediaan 2). Väike kuni keskmine positiivne mõju oleks töökohtade loomisele (mediaan 1,5). </t>
  </si>
  <si>
    <t xml:space="preserve">Mahetoodangu märgis; tulevikus lisaks kvaliteedikava alla kuuluvate toodete puhul: sertifikaat, vastavust tõendav dokument (kontrolli tulem) või töödeldud toote lõpptoote märgistus. </t>
  </si>
  <si>
    <t xml:space="preserve">Mahetoitlustuse märgis; tulevikus lisaks kvaliteedikava alla kuuluvate toodete puhul: sertifikaat, vastavust tõendav dokument (kontrolli tulem) või töödeldud toote lõpptoote märgistus. </t>
  </si>
  <si>
    <r>
      <t xml:space="preserve">20% suvel ja sügisel (juunis, juulis, augustis, septembris, oktoobris, novembris) pakutavatest marjadest ja puuviljadest [toidukaupade loetelu määratleb avaliku sektori hankija soovitatavalt turu-uuringu alusel – nt marjad, õun, pirn ja ploom] peavad olema lühikese tarneteekonnaga (arvutatuna kõigi määratletud puuviljade ja marjade üldkogusest/väärtusest määratletud perioodil). Hankija määrab, kas osakaalu arvutatakse mahu või väärtuse alusel. Lühikese tarneteekonna all peab tellija silmas kuni 450 km teekonda maanteid pidi tellija asukohast. Pakkuja esitab pakkumuses kirjelduse toorainest, mille puhul ta tagab lühikese tarneteekonna, sh tarneteekonna pikkus ning kuidas ta seda tõendab. </t>
    </r>
    <r>
      <rPr>
        <i/>
        <sz val="10"/>
        <rFont val="Aptos"/>
        <family val="2"/>
      </rPr>
      <t>Toidutooraine hankimisel on võimalik lühikese tarneteekonnaga tooraine osakaalu arvutada loodava tööriista alusel.</t>
    </r>
    <r>
      <rPr>
        <sz val="10"/>
        <rFont val="Aptos"/>
        <family val="2"/>
      </rPr>
      <t xml:space="preserve"> Lühikese tarnepiirkonna arvestus toimub köögiviljade, puuviljade, marjade, seemnete, juurviljade, kaunviljade ja kartuli osas sellest piirkonnast (väikseim võimalik haldusüksus), kus vastav taim ja/või selle viljad/seemned kasvasid ja teraviljatoodete puhul piirkonnast, kus toode valmistati. Lühike tarneteekond võib olla pikem juhul kui toiduaineid ei ole võimalik soetada keskkondlikust, majanduslikust või epideemilisest olukorrast lähtuvalt ning teenuse osutaja on selliste asenduseks valitud toiduained ning selle kasutamise eelnevalt hankijaga kokku leppinud.</t>
    </r>
  </si>
  <si>
    <t xml:space="preserve">Koostöös haridusasutustega peab pakkuja välja töötama toiduhariduslike tegevuste kava, mis sisaldab tegevuste lühikirjeldust koos eeldatava toimumisajaga, kaasatavaid sihtrühmi (õpilased, õpetajad jt kooliga seotud sihtrühmad) ning tegevusteks vajalikke ressursse (sh tööaeg) (tehnilise kirjelduse nõue VÕI X lisapunkti hindamiskriteeriumina). Võimalusel pakutakse külastusi farmi/tootmiskohta X korral VÕI X lisapunkti, kui pakutakse külastusi farmi/tootmiskohta X korral. </t>
  </si>
  <si>
    <t xml:space="preserve">Tootja saab keskkonnasõbraliku majandamise või samaväärset toetust (tehnilise kirjelduse nõue VÕI X lisapunkti hindamiskriteeriumina). </t>
  </si>
  <si>
    <t xml:space="preserve">Hinnatakse toidu valmistamiseks kasutatavate taimsete valgurikaste toiduainete (eelkõige kaunviljad) mahu ja/või sageduse protsenti. Kõrgeim protsent saab X hindepunkti, iga järgnev protsent X hindepunkti vähem. Taimetoidu all mõeldakse toitu, kus peamine valguallikas on taimne. Taimetoit võib, aga ei pea sisaldama muna- ja piimatooteid. </t>
  </si>
  <si>
    <t>Tarnekindluse tagamiseks soovitame sisse kirjutada paindlikkusmehhanismi, et mahetoodangu kõrval võib tulevikus lubada ka kvaliteedikava alla kuuluvate tootjate toodangut. Tulenevalt turuanalüüsi tulemustest ei ole mahetoodangule võimalik seada nõudeid konkreetsete toorainegruppide lõikes (mahetoodangu pakkumine on lühiajalises perspektiivis võimalik veiseliha, tatra ja kaera puhul), seega soovitame 2027. aasta perspektiivis jätta mahenõude üldise mahetooraine osakaalu põhiseks. Nii toitlustajate, tootjate kui ekspertpaneeli hinnangul on mahetoorainet vähe või see on oluliselt kõrgema hinnaga (nt veiseliha). Mõjuhinnangu alusel võiks selle kriteeriumi kehtestada alates 2027. aastast koolides ja lasteaedades ning alates 2030. aastast teistes avaliku sektori asutustes (haiglates, hoolekandeasutustes, Kaitseväes ja muudes avaliku sektori asutustes). Suur negatiivne mõju oleks toidu hinnale (mediaan -3) ning keskmine negatiivne mõju tarnekindlusele ja halduskoormusele (mediaan -2). Tervisele oleks suur positiivne mõju (mediaan 3). Suur positiivne mõju oleks ka elurikkusele (mediaan 2,5). Loomade heaolule, kohalike tootjate tuludele ja põllumajandustootjate mitmekesisusele hinnati keskmine positiivne mõju (mediaan 2). Väike kuni keskmine positiivne mõju oleks töökohtade loomisele (mediaan 1,5).</t>
  </si>
  <si>
    <t xml:space="preserve">Kriteerium on eelduseks lühikese tarneteekonna kriteeriumide rakendamiseks. </t>
  </si>
  <si>
    <t xml:space="preserve">Kontrollija: hankija. Aeg: lepingu ajal – märgise taotlemine ühe kuu jooksul lepingu algusest, seejärel pisteliselt. Tõend: kehtiv riiklik toitlustuse ökomärgis „20–50% toorainest on mahe“.
Paindlikkusmehhanismi puhul kasutada ökomärgise asemel tõendusmaterjalina pakkuja arvepidamist nõuetele vastavate toodete kohta ehk kvaliteedikava alla kuuluvate toodete puhul sertifikaat, vastavust tõendav dokument (kontrolli tulem) või töödeldud toote lõpptoote märgistus. </t>
  </si>
  <si>
    <t xml:space="preserve">Sõltub läbipaistvuse kriteeriumidest (järkjärguline andmebaasi loomine), kui andmeid on võimalik kriteeriume seades koguda, on selle kriteeriumiga edasi töötamine otstarbekas. </t>
  </si>
  <si>
    <t xml:space="preserve">Toidujäätmete vältimise ja vähendamise nõue. Soovi korral võib pakkuja nõuda toidu kaasavõtjatelt kirjaliku vormi täitmist, et vastutus toiduohutuse tagamiseks ei lasu enam pakkujal. Kriteeriumile on üldine toetus. </t>
  </si>
  <si>
    <t xml:space="preserve">Soodustab tervist toetavate ja kestlike toitumisharjumuste kujunemist. </t>
  </si>
  <si>
    <t>Koondmõju (&lt;0 = punane, 0–5 = kollane, 5+ = roheline)</t>
  </si>
  <si>
    <t xml:space="preserve">Kontrollija: hankija. Aeg: pakkumuste hindamisel; lepingu ajal pisteliselt tarnete ja saatelehede alusel. Tõend: kehtiv mahetoodangu märgis / mahepõllumajanduse sertifikaat. 
Tulevikus lisaks kvaliteedikava alla kuuluvate toodete puhul sertifikaat, vastavust tõendav dokument (kontrolli tulem) või töödeldud toote lõpptoote märgistus. </t>
  </si>
  <si>
    <t xml:space="preserve">Pakkuja kasutab kogu hankelepingu vältel igapäevaseks toidu valmistamiseks kasutatavast kogu tooraine kogusest üle 20% mahepõllumajanduslikust tootmisest pärit toorainet. Kriteeriumi täitmise kontrollimiseks hangib pakkuja Põllumajandus- ja Toiduameti (PTA) väljastatava riikliku toitlustuse ökomärgi: „20-50% toorainest on mahe“ hiljemalt kuu aega pärast toitlustamise algust ning teavitab enne mahetoitlustamisega alustamist PTA-d. </t>
  </si>
  <si>
    <t xml:space="preserve">Taimset toorainet on koolidele, lasteaedadele ja muudele riigiasutustele kord nädalas ainsa põhitoiduna pakkumiseks piisavalt ja see on kergesti kättesaadav. Ekspertide hinnangul võiks kriteeriumi 2027. aastast kehtestada kõigile toitlustusteenust hankivatele sektoritele. Sihtrühmade vajaduste analüüsist lähtuvalt ei ole haiglate, Kaitseväe ja hooldekodude valmidust kriteeriumi kasutamiseks, seega soovitame kriteeriumi kohustuslikuna kehtestada alates 2027. aastast koolidele, lasteaedadele ja muule avalikule sektorile. 2030. aasta perspektiivis leidis ekspertpaneel, et haiglad ja koolid võiksid taimetoitu pakkuda igapäevaselt, Kaitsevägi ja muu avalik sektor mõned korrad nädalas ning lasteaiad ja hooldekodud 1x nädalas. Välistame haiglates igapäevaselt taimetoidu pakkumise kriteeriumi, kuna haiglates pakutakse vaid üht valikut ning patsiendid vahetuvad kiiresti, mis takistab järkjärgulist üleminekut taimetoidule. Kaitseväes ja muus avalikus sektoris soovitame 2030. aasta perspektiivis taimetoidu pakkumist suurendada mõne korrani nädalas. Kuna hooldekodudes on toitumisharjumusi raske muuta, ei soovita seal taimetoidu kriteeriumi kasutamist. Ekspertpaneeli hinnangul kaasneb kriteeriumiga keskmine positiivne mõju tervisele, elurikkusele, loomade heaolule ja põllumajandustootjate mitmekesisusele (mediaan 2). Väikest positiivset mõju nähakse kohalike tootjate tuludele ja töökohtade loomisele (mediaan 1). Tarnekindlusele ja halduskoormusele kaasneks väike negatiivne mõju (mediaan -1). </t>
  </si>
  <si>
    <t xml:space="preserve">Selleks, et 450 km teekonna ja osakaalu arvutamise nõue oleks hankijatele ja pakkujatele väiksema halduskoormusega, on vaja välja töötada ühtne lühikese tarneteekonnaga toodete osakaalu arvutamise tööriist, mis võimaldab kriteeriumi täitmist kontrollida (vajadus toodi välja läbivalt kõigis uuringu etappides). Praegu toovad kriteeriumi nii tooraine pakkujad, toitlustajad kui mõjuhinnangus osalenud eksperdid välja riskantsena. Vältimaks probleeme kohaliku toodangu tarnekindlusega, on pakutud sõnastuses seatud osakaal 20%. Kriteeriumit võib kohustuslikuna sätestada aastast 2030, ent selle eelduseks on tööriista keskne loomine. Kriteeriumiga peaks kaasnema teatud paindlikkus, kui osakaalu pole võimalik täita (lisatud kriteeriumi kirjeldusse). Mõjuhinnangus ja ümarlaudadel toodi välja, et vajalik võib olla täiendav toetus, kuna nähakse ette hinnatõusu (kohalikud tooted on ligikaudu 15% kallimad). Nõue võib vähendada pakutavate puuviljade mitmekesisust, kuna kohalike toodete valik on piiratum ning nende toiteväärtus ei pruugi alati olla võrreldav mõne teise välismaise tootega. Tehnilises kirjelduses saab täpsustada, et pakutavad marjad võivad olla ka külmutatud. Suur negatiivne mõju oleks tarnekindlusele (mediaan -2,5), keskmine kuni suur negatiivne mõju halduskoormusele ja toidu hinnale (mediaan -2). Keskmine positiivne mõju oleks kohalike tootjate tuludele ja põllumajandustootjate mitmekesisusele ning töökohtade loomisele (mediaan 2). Tervisele ja elurikkusele oleks väike kuni keskmine positiivne mõju (mediaan 1,5). </t>
  </si>
  <si>
    <t>Kontrollija: hankija. Aeg: lepingu täitmise ajal. Tõend: esialgu pakkuja esitatud dokumentide (saatelehed, arved jms) alusel, hiljem lühikese tarneteekonnaga toodete osakaalu arvestamise tööriistast väljavõte lühikese tarneteekonnaga/hooajalise tooraine/toidu osakaalu kohta ja võimalusel ka tooraine päritolu/tarneteekonna kohta.</t>
  </si>
  <si>
    <t xml:space="preserve">Turuanalüüsist tulenevalt on lühiajalises perspektiivis võimalik kohalikku toorainet küsida piima- ning teraviljatoodete ja veiseliha puhul. Ajas kasvavalt saab seda teha kartuli, lamba-, kitse- ja linnuliha ja munade hankimises. Peamine probleem seisneb kriteeriumi kontrollitavuses ja avaliku sektori tarbimismahtude ülevaate puudumises, mis aitaks tooraine piisavust täpsemalt hinnata. Seega on kriteeriumi kõige varem võimalik kasutusele võtta 2030, kui need probleemid on lahendatud. Siiski peaks kriteeriumiga kaasnema teatud paindlikkus, kui osakaalu pole võimalik täita (lisatud kriteeriumi kirjeldusse). Määruse (EL) nr 1337/2013 alusel töötlemata sea-, lamba-, kitse- ja kodulinnuliha päritoluriigi või lähtekoha esitamise nõude alusel võib lihatoodetele seada kriteeriumit ka varasemalt (selles uuringus soovituslik). Mõjuhinnangus leiti, et kriteeriumil on keskmine kuni suur negatiivne mõju halduskoormusele (mediaan -2,5) ning keskmine negatiivne mõju tarnekindlusele ja toidu hinnale (mediaan -2). Keskmine positiivne mõju oleks kohalike tootjate tuludele ja põllumajandustootjate mitmekesisusele (mediaan 2). Töökohtade loomisele, elurikkusele ja loomade heaolule hinnati väike positiivne mõju (mediaan 1). Seejuures mõjuhinnangus hinnati mõju teraviljade, mitte teraviljatoodete osas ja seda, kas arvestust peetakse toiduainete kasvatamise või tootmise kohast, täpsustati töö hilisemas etapis. </t>
  </si>
  <si>
    <t>Kontrollija: hankija. Aeg: lepingu täitmise ajal. Tõend: esialgu pakkuja esitatud dokumentide (saatelehed, arved jms) alusel, hiljem lühikese tarneteekonnaga toodete osakaalu arvestamise tööriistast väljavõte tooraine päritolu/tarneteekonna kohta.</t>
  </si>
  <si>
    <t>Ekspertide hinnangul võiks 2027. aastast kõigile sektoritele kehtestada kriteeriumi 80–100% ulatuses ning 2030. aastast 100%. Kuigi toetus kriteeriumile on suur, ei ole turg valmis lühiajalises perspektiivis küllaldases koguses tarnima. Seega soovitame kriteeriumi 2027. aastast kasutada soovituslikuna ning kehtestada see sektoritele kohustuslikuna järkjärguliselt. Keskmine negatiivne mõju tarnekindlusele ja toidu hinnale (mediaan -2), kuid suur positiivne mõju loomade heaolule (mediaan 3). Halduskoormusele oleks väike kuni keskmine negatiivne mõju (mediaan -1,5). Kohalike tootjate tuludele kaasneks väike kuni keskmine positiivne mõju (mediaan 1,5) ning põllumajandustootjate mitmekesisusele, töökohtade loomisele, tervisele ja elurikkusele oleks väike positiivne mõju (mediaan 1).</t>
  </si>
  <si>
    <t xml:space="preserve">Troopilised puuviljad peavad olema mahetoodang või pärit õiglasest kaubandusest, millel on spetsiaalne sertifikaat või logo, mis tõendab tootja kuulumist mitme osapoole algatustesse, nagu Fairtrade Labelling Organizations (FLO-cert), World Fairtrade Organization (WFTO) või samaväärsed. </t>
  </si>
  <si>
    <t>Kui teenuse pakkumisel kasutatakse troopilisi puuvilju, siis need peavad olema kas mahetoodang või pärit õiglasest kaubandusest, millel on spetsiaalne sertifikaat või logo, mis tõendab tootja kuulumist mitme osapoole algatustesse, nagu Fairtrade Labelling Organizations (FLO-cert), World Fairtrade Organization (WFTO) või samaväärsed.</t>
  </si>
  <si>
    <t xml:space="preserve">Vähendamaks pakendite hulka tarnitava toidu koguse kohta tuleb toiduainete tarnel kasutada vähemalt ühte järgmistest nõuetest (hankija valib): a) kasutada tuleb korduskasutatavaid transpordipakendeid (nt kastid, kaubaalused), mis kuuluvad korduskasutussüsteemi (vastavalt EL pakendimääruse 2025/40 artiklile 11); b) X toidukategooria puhul (hankija määratleb) tuleb kasutada suurpakendeid ja c) X toidukategooria puhul (hankija määratleb) ei ole lubatud tarnida portsjonpakendeid (ühekaupa pakendatud tooted); d) (hankija saab valida alates 2030) kasutada tuleb pakendeid, mis kuuluvad ringlussevõetavuse klassi A, B või C (vastavalt EL pakendimääruse 2025/40 II lisa tabelile 3). </t>
  </si>
  <si>
    <t>Liha peab pärinema loomadelt, keda on tapale veetud mitte kauem kui kaheksa tundi. Veoaeg on aeg, mis kulub saadetise jõudmiseks lähtepunktist sihtkohta, sealhulgas peale- ja mahalaadimine. Kui lähimasse tapamajja veoaeg ületab kaheksa tundi, võib sigade ja veiste puhul üksikjuhtudel veoaega pikendada maksimaalselt kolme tunni võrra, kui sõiduk vastab vähemalt järgmistele pikamaaveo tingimustele: Loomadele peab olema juurdepääs kontrollimiseks. Transpordi ajal peab loomadele olema võimalik vett anda. Sõidukis peab olema rahuldav ventilatsiooni- ja temperatuuri reguleerimise süsteem, mida saab reguleerida vastavalt sise- ja välistemperatuurile. Sõidukis peavad olema vaheseinad loomade vajadustele vastavate eraldi sektsioonide loomiseks. Loomade mugavuse tagamiseks peab olema piisavalt allapanu. Linnuliha puhul ei tohi tapale transportimisest olla möödunud rohkem kui 12 tundi, kaasa arvatud peale- ja mahalaadimine. Pimedal ajal toimuvate üle kaheksa tunni kestvate vedude korral peab sõidukil olema ka seadmed, mis võimaldavad ventilatsiooni ja temperatuuri reguleerida nii sise- kui ka välistemperatuurile.</t>
  </si>
  <si>
    <t xml:space="preserve">Soovituslik tuleviku kriteerium, kuna kontrollimehhanism vajab väljatöötamist. </t>
  </si>
  <si>
    <t>Kontrollija: hankija. Aeg: lepingu ajal regulaarselt, sh nimekirja ajakohastamisel. Tõend: tarnitud kala-/koorikloomatoodete võrdlus kokkulepitud ressursiülevaatega (nt Eesti Kalafoor) arvete ja saatelehede alusel.</t>
  </si>
  <si>
    <t xml:space="preserve">Taimse tooraine puhul peab tooraine või toote põhikoostisosa teave päritoluriigi(de) ja piirkonna (väikseim võimalik haldusüksus) kohta olema kättesaadav. Pakkuja peab lepingu kehtivusaja jooksul selle info nõudmisel esitama. Teave peab sisaldama riigi(d), kus toorainet töödeldi (töödeldud tooraine puhul) või kasvatati (töötlemata toidu puhul). Taimse tooraine alla kuuluvad teraviljatooted, köögiviljad, puuviljad, marjad, seemned, juurviljad, kaunviljad ja kartul. Teraviljatoodete puhul tuleb nõudmisel esitada toote valmistamise koht ning köögiviljade, puuviljade, marjade, seemnete, juurviljade, kaunviljade ja kartuli osas vastava taime ja/või selle viljade/seemnete kasvatamise koht. </t>
  </si>
  <si>
    <t xml:space="preserve">Pisteline teabe esitamise nõue (nt arved, saatelehed ja e-veoselehed). </t>
  </si>
  <si>
    <t xml:space="preserve">Toiduhariduse edendamine. Parandab tulevaste generatsioonide teadlikkust kestlikust ja tervislikust toitumisest ning seeläbi võib mõjutada ka nende harjumusi edaspidises elus. </t>
  </si>
  <si>
    <t xml:space="preserve">X lisapunkti, kui tootmine, töötlemine, tarne on ühes piirkonnas (teekonnaga kuni 450 km tellija asukohast maanteid pidi, võimalusel esitada teave väiksema võimaliku haldusüksuse alusel) ja pakkuja on võimeline kogu tarneahela läbipaistvust tagama (nt kasutades toidujälgitavuse tarkvara). Vähem punkte, kui läbipaistvus on tagatud vaid ühe/eelneva etapi osas. </t>
  </si>
  <si>
    <t>Tulevikus (kui kvaliteedikavasid on loodud rohkem) võimalik kombineerida mahenõudega (paindlikkusmehhanismina valida üks kahest).</t>
  </si>
  <si>
    <t>Päringu alusel PRIA-st</t>
  </si>
  <si>
    <t>Kontrollija: hankija (registripäring PRIA-st). Aeg: pakkumuste hindamisel ja kord aastas lepingu ajal. Tõend: registrikanne keskkonnasõbraliku majandamise toetuse saamise kohta.</t>
  </si>
  <si>
    <t>Toitlustaja teavitus ja menüü kontroll</t>
  </si>
  <si>
    <t xml:space="preserve">Pakkuja pakub kõigile patsientidele ja töötajatele kord nädalas taimset lõuna- ja/või õhtusööki, kus on vastavalt riiklikele liikumis- ja toitumissoovitustele tagatud piisava köögivilja ja valgu osakaal. Lisaks saavad patsiendid soovi korral valida taimetoidumenüü kogu haiglas viibimise ajaks. Taimetoidu all mõeldakse toitu, kus peamine valguallikas on taimne. Taimetoit võib, aga ei pea sisaldama muna- ja piimatooteid. </t>
  </si>
  <si>
    <t>Vähemalt X% (avaliku sektori hankija määrab osakaalu, nt 50%) kogu ostetud kohvist ja/või teest ja/või kakaost on Fairtrade ja/või mahe. Pakkuja esitab pakkumuses: 1) kirjelduse tootest/toodetest, mille puhul nõue tagatakse; 2) selgituse, kui suure osakaalu moodustavad need eelmainitud toode/tooted kogu toitlustusteenusel kasutatavatest toodetest (kohv, tee, kakao).</t>
  </si>
  <si>
    <t xml:space="preserve">Pakkuja esitab pakkumuses tingimustele vastavate toodete osakaalu. Lepingu täitmisel kontrollib tellija arvete/saatelehede alusel või märgise olemasolu tootel. </t>
  </si>
  <si>
    <t xml:space="preserve">Arvete ja saatelehede alusel või märgise olemasolu kontroll tootel </t>
  </si>
  <si>
    <t>Õppustel tuleb kasutada korduskasutatavaid nõusid (serveerimis- ja sööginõud, söögiriistad jms).</t>
  </si>
  <si>
    <t xml:space="preserve">Pakkuja pakub 2–3 korda nädalas ainult taimset põhitoitu, kus on vastavalt riiklikele liikumis- ja toitumissoovitustele tagatud piisava köögivilja ja valgu osakaal (nt kaunviljade pakkumise kaudu). Taimetoidu all mõeldakse toitu, kus peamine valguallikas on taimne. Taimetoit võib, aga ei pea sisaldama muna- ja piimatooteid. </t>
  </si>
  <si>
    <t xml:space="preserve">Pakutavate puu- ja köögiviljade valik peab olema võimalikult mitmekesine, nädala jooksul vastavalt vähemalt X erinevat puuvilja ja X erinevat köögivilja (nt vahemikus 3–8). </t>
  </si>
  <si>
    <t xml:space="preserve">Kohustuslik/soovituslik ja rakendamise aasta </t>
  </si>
  <si>
    <t>Toidujäätmete koguste ja tekkeallikate väljaselgitamiseks mõõdab pakkuja vähemalt üks kord aastas ühe nädala jooksul järgmisi toidujäätmete liike:
- köögikadu – toidu valmistamisel tekkiv kadu (nt koored, kondid, aegunud tooraine);
- serveerimiskadu – serveeritud toit, mis ei jõudnud tarbijani (nt serveerimisnõusse jäänud toit);
- taldrikukadu – toit, mida tarbija ei söö ära (nt joomata jäänud piim, poolik kotlet, alles jäänud kartul).
Mõõtmistulemuste alusel kavandab või uuendab pakkuja tegevused toidujäätmete tekke vähendamiseks (nt planeerimis- või serveerimispraktika muutmine, teadlikkuse tõstmine, toidu ümberjagamine või annetamine jms). Hankija sellekohase soovi korral peab teenuse osutaja esitama kirjaliku dokumendi, milles kirjeldatakse parimaid tavasid, mida ollakse toidujäätmete vältimiseks ja vähendamiseks vastu võtnud. Dokumendiga koos esitatakse ka mõõtmistulemused.</t>
  </si>
  <si>
    <t>Puhvetis pakutav kaup vastab Tervise Arengu Instituudi juhendile „Soovitused lasteasutuste puhvetitele“.</t>
  </si>
  <si>
    <t xml:space="preserve">Taimset toorainet on koolidele, lasteaedadele ja muudele riigiasutustele kord nädalas ainsa põhitoiduna pakkumiseks piisavalt ja see on kergesti kättesaadav. Ekspertide hinnangul võiks kriteeriumi 2027. aastast kehtestada kõigile toitlustusteenust hankivatele sektoritele. Sihtrühmade vajaduste analüüsist lähtuvalt ei ole haiglate, Kaitseväe ja hooldekodude valmidust kriteeriumi kasutamiseks, seega soovitame kriteeriumi kohustuslikuna kehtestada alates 2027. aastast koolidele, lasteaedadele ja muudele riigiasutustele. 2030. aasta perspektiivis leidis ekspertpaneel, et haiglad ja koolid võiksid taimetoitu pakkuda igapäevaselt, Kaitsevägi ja muu avalik sektor mõned korrad nädalas ning lasteaiad ja hooldekodud 1x nädalas. Välistame haiglates igapäevaselt taimetoidu pakkumise kriteeriumi, kuna haiglates pakutakse vaid üht valikut ning patsiendid vahetuvad kiiresti, mis takistab järkjärgulist üleminekut taimetoidule. Kaitseväes ja muus avalikus sektoris soovitame 2030. aasta perspektiivis taimetoidu pakkumist suurendada mõne korrani nädalas. Kuna hooldekodudes on toitumisharjumusi raske muuta, ei soovita seal taimetoidu kriteeriumi kasutamist. Ekspertpaneeli hinnangul kaasneb kriteeriumiga keskmine positiivne mõju tervisele, elurikkusele, loomade heaolule ja põllumajandustootjate mitmekesisusele (mediaan 2). Väikest positiivset mõju nähakse kohalike tootjate tuludele ja töökohtade loomisele (mediaan 1). Tarnekindlusele ja halduskoormusele kaasneks väike negatiivne mõju (mediaan -1). </t>
  </si>
  <si>
    <t>Toidujäätmete koguste ja tekkeallikate väljaselgitamiseks mõõdab pakkuja või viib läbi visuaalseid vaatlusi vähemalt üks kord aastas ühe nädala jooksul järgmiste toidujäätmete liikide osas:
- köögikadu – toidu valmistamisel tekkiv kadu (nt koored, kondid, aegunud tooraine);
- serveerimiskadu – serveeritud toit, mis ei jõudnud tarbijani (nt serveerimisnõusse jäänud toit);
- taldrikukadu – toit, mida tarbija ei söö ära (nt joomata jäänud piim, poolik kotlet, alles jäänud kartul).
Mõõtmistulemuste/vaatluste alusel kavandab või uuendab pakkuja tegevused toidujäätmete tekke vähendamiseks (nt planeerimis- või serveerimispraktika muutmine, teadlikkuse tõstmine, toidu ümberjagamine või annetamine jms). Hankija sellekohase soovi korral peab teenuse osutaja esitama kirjaliku dokumendi, milles kirjeldatakse parimaid tavasid, mida ollakse toidujäätmete vältimiseks ja vähendamiseks vastu võtnud. Dokumendiga koos esitatakse ka mõõtmistulemused.</t>
  </si>
  <si>
    <t xml:space="preserve">Puhvetis pakutav kaup vastab Tervise Arengu Instituudi juhendile „Soovitused lasteasutuste puhvetitele“. Muule avalikule sektorile ei kehti soovitused kohvi ja tee osas. </t>
  </si>
  <si>
    <t>Ekspertide hinnangul võiks 2027. aastast kõigile sektoritele kehtestada kriteeriumi 80–100% ulatuses ning 2030. aastast 100%. Kuigi toetus kriteeriumile on suur, ei ole turg valmis lühiajalises perspektiivis küllaldases koguses tarnima. Seega soovitame kriteeriumi 2027. aastast kasutada soovituslikuna ning kehtestada see sektoritele kohustuslikuna järkjärguliselt. Keskmine negatiivne mõju tarnekindlusele ja toidu hinnale (mediaan -2), kuid suur positiivne mõju loomade heaolule (mediaan 3). Halduskoormusele oleks väike kuni keskmine negatiivne mõju (mediaan -1,5). Lühikese tarneteekonnaga tootjate tuludele kaasneks väike kuni keskmine positiivne mõju (mediaan 1,5) ning põllumajandustootjate mitmekesisusele, töökohtade loomisele, tervisele ja elurikkusele oleks väike positiivne mõju (mediaan 1).</t>
  </si>
  <si>
    <r>
      <t xml:space="preserve">20% suvel ja sügisel (juunis, juulis, augustis, septembris, oktoobris, novembris) pakutavatest marjadest ja puuviljadest [toidukaupade loetelu määratleb avaliku sektori hankija soovitatavalt turu-uuringu alusel – nt marjad, õun, pirn ja ploom] peavad olema lühikese tarneteekonnaga (arvutatuna kõigi määratletud puuviljade ja marjade üldkogusest/väärtusest määratletud perioodil). Hankija määrab, kas osakaalu arvutatakse mahu või väärtuse alusel. Lühikese tarneteekonna all peab tellija silmas kuni 450 km teekonda maanteid pidi tellija asukohast. Pakkuja esitab pakkumuses kirjelduse toorainest, mille puhul ta tagab lühikese tarneteekonna, sh tarneteekonna pikkus ning kuidas ta seda tõendab. </t>
    </r>
    <r>
      <rPr>
        <i/>
        <sz val="10"/>
        <rFont val="Aptos"/>
        <family val="2"/>
      </rPr>
      <t>Toidutooraine hankimisel on võimalik lühikese tarneteekonnaga tooraine osakaalu arvutada loodava tööriista alusel.</t>
    </r>
    <r>
      <rPr>
        <sz val="10"/>
        <rFont val="Aptos"/>
        <family val="2"/>
      </rPr>
      <t xml:space="preserve"> Lühikese tarnepiirkonna arvestus toimub köögiviljade, puuviljade, marjade, seemnete, juurviljade, kaunviljade ja kartuli osas sellest piirkonnast (väikseim võimalik haldusüksus), kus vastav taim ja/või selle viljad/seemned kasvasid ja teraviljatoodete puhul piirkonnast, kus toode valmistati. Lühike tarneteekond võib olla pikem juhul, kui toiduaineid ei ole võimalik soetada keskkondlikust, majanduslikust või epideemilisest olukorrast lähtuvalt ning teenuse osutaja on selliste asenduseks valitud toiduained ning selle kasutamise eelnevalt hankijaga kokku leppinud.</t>
    </r>
  </si>
  <si>
    <r>
      <t xml:space="preserve">20% pakutavatest köögi- ja kaunviljadest [toidukaupade loetelu määratleb avaliku sektori hankija soovitatavalt turu-uuringu alusel – nt tomat, kurk, paprika, lillkapsas, kartul, kõrvits, porgand, kapsas, peet, kaalikas, põlduba, hernes, läätsed] peavad olema lühikese tarneteekonnaga (arvutatuna kõigi määratletud köögiviljade üldkogusest/väärtusest). Hankija määrab, kas osakaalu arvutatakse mahu või väärtuse alusel. Lühikese tarneteekonna all peab tellija silmas kuni 450 km teekonda maanteid pidi tellija asukohast. Pakkuja esitab pakkumuses kirjelduse toorainest, mille puhul ta tagab lühikese tarneteekonna ning kuidas ta seda tõendab. </t>
    </r>
    <r>
      <rPr>
        <i/>
        <sz val="10"/>
        <rFont val="Aptos"/>
        <family val="2"/>
      </rPr>
      <t>Toidutooraine hankimisel on võimalik lühikese tarneteekonnaga tooraine osakaalu arvutada loodava tööriista alusel.</t>
    </r>
    <r>
      <rPr>
        <sz val="10"/>
        <rFont val="Aptos"/>
        <family val="2"/>
      </rPr>
      <t xml:space="preserve"> Lühikese tarnepiirkonna arvestus toimub köögiviljade, puuviljade, marjade, seemnete, juurviljade, kaunviljade ja kartuli osas sellest piirkonnast (väikseim võimalik haldusüksus), kus vastav taim ja/või selle viljad/seemned kasvasid ja teraviljatoodete puhul piirkonnast, kus toode valmistati. Lühike tarneteekond võib olla pikem juhul, kui toiduaineid ei ole võimalik soetada keskkondlikust, majanduslikust või epideemilisest olukorrast lähtuvalt ning teenuse osutaja on selliste asenduseks valitud toiduained ning selle kasutamise eelnevalt hankijaga kokku leppinud.</t>
    </r>
  </si>
  <si>
    <r>
      <t xml:space="preserve">Toidu valmistamisel kasutatavad toiduained [piimatooted, teraviljatooted ja veiseliha] peavad olema lühikese tarneteekonnaga (olema maksimaalse teekonnaga kuni 450 km tarbimispaigast maanteid pidi). Lühikese tarnepiirkonna arvestus toimub järgnevalt:
- liha ja loomsete toodete (munad) osas mõeldakse piirkonda, kus loom ja/või lind kasvas ja/või tapeti ning munad koguti;
</t>
    </r>
    <r>
      <rPr>
        <i/>
        <sz val="10"/>
        <rFont val="Aptos"/>
        <family val="2"/>
      </rPr>
      <t xml:space="preserve">- kala ja mereandide osas piirkonda, kus kala vm mereand püüti/kasvatati;
</t>
    </r>
    <r>
      <rPr>
        <sz val="10"/>
        <rFont val="Aptos"/>
        <family val="2"/>
      </rPr>
      <t xml:space="preserve">- piima- ja teraviljatoodete osas piirkonda, kus toode valmistati;
- </t>
    </r>
    <r>
      <rPr>
        <i/>
        <sz val="10"/>
        <rFont val="Aptos"/>
        <family val="2"/>
      </rPr>
      <t xml:space="preserve"> köögivilja, puuvilja, marjade, seemnete, juurviljade, kaunviljade ja kartuli </t>
    </r>
    <r>
      <rPr>
        <sz val="10"/>
        <rFont val="Aptos"/>
        <family val="2"/>
      </rPr>
      <t>osas piirkonda, kus vastav taim ja/või selle viljad/seemned kasvasid.
Piirkond tähendab kriteeriumi kontekstis väikseimat võimalikku haldusüksust. Lühike tarneteekond võib olla pikem juhul, kui toiduaineid ei ole võimalik soetada keskkondlikust, majanduslikust või epideemilisest olukorrast lähtuvalt ning teenuse osutaja on selliste asenduseks valitud toiduained ning selle kasutamise eelnevalt hankijaga kokku leppinud.</t>
    </r>
  </si>
  <si>
    <r>
      <t xml:space="preserve">Toidujäätmete koguste ja tekkeallikate väljaselgitamiseks mõõdab pakkuja vähemalt üks kord aastas ühe nädala jooksul järgmisi toidujäätmete liike:
- köögikadu – toidu valmistamisel tekkiv kadu (nt koored, kondid, aegunud tooraine);
- serveerimiskadu – serveeritud toit, mis ei jõudnud tarbijani (nt serveerimisnõusse jäänud toit);
- taldrikukadu – toit, mida tarbija ei söö ära (nt joomata jäänud piim, poolik kotlet, alles jäänud kartul).
Mõõtmistulemuste alusel kavandab või uuendab pakkuja tegevused toidujäätmete tekke vähendamiseks (nt planeerimis- või serveerimispraktika muutmine, teadlikkuse tõstmine, toidu ümberjagamine või annetamine jms). Hankija sellekohase soovi korral peab teenuse osutaja esitama kirjaliku dokumendi, milles kirjeldatakse parimaid tavasid, mida ollakse toidujäätmete vältimiseks ja vähendamiseks vastu võtnud. Dokumendiga koos esitatakse ka mõõtmistulemused. </t>
    </r>
    <r>
      <rPr>
        <i/>
        <sz val="10"/>
        <rFont val="Aptos"/>
        <family val="2"/>
      </rPr>
      <t xml:space="preserve">Haiglate puhul on lubatud ka visuaalsed vaatlused (vt rohkem haiglate alalehelt). </t>
    </r>
  </si>
  <si>
    <r>
      <t xml:space="preserve">Puhvetis pakutav kaup vastab Tervise Arengu Instituudi juhendile "Soovitused lasteasutuste puhvetitele". </t>
    </r>
    <r>
      <rPr>
        <i/>
        <sz val="10"/>
        <rFont val="Aptos"/>
        <family val="2"/>
      </rPr>
      <t xml:space="preserve">Muule avalikule sektorile ei kehti soovitused kohvi ja tee osas. </t>
    </r>
  </si>
  <si>
    <t>Mahetooraine</t>
  </si>
  <si>
    <t>Päritolu läbipaistvus</t>
  </si>
  <si>
    <t>Kinnipidamis-asutused</t>
  </si>
  <si>
    <t>Hoolde-kodud</t>
  </si>
  <si>
    <t>Kontrollimehhanism/ põhimõte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</si>
</sst>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ptos Narrow"/>
      <family val="2"/>
      <scheme val="minor"/>
    </font>
    <font>
      <sz val="10"/>
      <name val="Aptos"/>
      <family val="2"/>
    </font>
    <font>
      <b/>
      <sz val="10"/>
      <name val="Aptos"/>
      <family val="2"/>
    </font>
    <font>
      <u/>
      <sz val="11"/>
      <color theme="10"/>
      <name val="Aptos Narrow"/>
      <family val="2"/>
      <scheme val="minor"/>
    </font>
    <font>
      <sz val="8"/>
      <name val="Aptos Narrow"/>
      <family val="2"/>
      <scheme val="minor"/>
    </font>
    <font>
      <sz val="10"/>
      <color theme="1"/>
      <name val="Aptos Narrow"/>
      <family val="2"/>
      <scheme val="minor"/>
    </font>
    <font>
      <b/>
      <sz val="16"/>
      <color rgb="FFFFFFFF"/>
      <name val="Arial"/>
      <family val="2"/>
      <charset val="186"/>
    </font>
    <font>
      <b/>
      <sz val="11"/>
      <color rgb="FFFFFFFF"/>
      <name val="Arial"/>
      <family val="2"/>
      <charset val="186"/>
    </font>
    <font>
      <sz val="9"/>
      <color rgb="FFFFFFFF"/>
      <name val="Arial"/>
      <family val="2"/>
      <charset val="186"/>
    </font>
    <font>
      <sz val="11"/>
      <color rgb="FF263238"/>
      <name val="Arial"/>
      <family val="2"/>
      <charset val="186"/>
    </font>
    <font>
      <i/>
      <sz val="11"/>
      <color rgb="FF263238"/>
      <name val="Arial"/>
      <family val="2"/>
      <charset val="186"/>
    </font>
    <font>
      <b/>
      <sz val="9"/>
      <color rgb="FF263238"/>
      <name val="Arial"/>
      <family val="2"/>
      <charset val="186"/>
    </font>
    <font>
      <b/>
      <sz val="22"/>
      <color rgb="FF263238"/>
      <name val="Arial"/>
      <family val="2"/>
      <charset val="186"/>
    </font>
    <font>
      <sz val="10"/>
      <color rgb="FF263238"/>
      <name val="Arial"/>
      <family val="2"/>
      <charset val="186"/>
    </font>
    <font>
      <b/>
      <sz val="11"/>
      <color rgb="FF263238"/>
      <name val="Arial"/>
      <family val="2"/>
      <charset val="186"/>
    </font>
    <font>
      <sz val="9"/>
      <color rgb="FF263238"/>
      <name val="Arial"/>
      <family val="2"/>
      <charset val="186"/>
    </font>
    <font>
      <i/>
      <sz val="11"/>
      <color rgb="FF617076"/>
      <name val="Arial"/>
      <family val="2"/>
      <charset val="186"/>
    </font>
    <font>
      <b/>
      <sz val="9"/>
      <color rgb="FF617076"/>
      <name val="Arial"/>
      <family val="2"/>
      <charset val="186"/>
    </font>
    <font>
      <b/>
      <sz val="22"/>
      <color rgb="FF004D33"/>
      <name val="Arial"/>
      <family val="2"/>
      <charset val="186"/>
    </font>
    <font>
      <b/>
      <sz val="13"/>
      <color rgb="FF004D33"/>
      <name val="Arial"/>
      <family val="2"/>
      <charset val="186"/>
    </font>
    <font>
      <i/>
      <sz val="9"/>
      <color rgb="FF617076"/>
      <name val="Arial"/>
      <family val="2"/>
      <charset val="186"/>
    </font>
    <font>
      <sz val="9"/>
      <color rgb="FF617076"/>
      <name val="Arial"/>
      <family val="2"/>
      <charset val="186"/>
    </font>
    <font>
      <b/>
      <sz val="10"/>
      <color theme="0"/>
      <name val="Aptos Narrow"/>
      <family val="2"/>
      <scheme val="minor"/>
    </font>
    <font>
      <b/>
      <sz val="10"/>
      <color theme="0"/>
      <name val="Aptos"/>
      <family val="2"/>
    </font>
    <font>
      <b/>
      <sz val="10"/>
      <color rgb="FFFFFFFF"/>
      <name val="Aptos"/>
      <family val="2"/>
    </font>
    <font>
      <sz val="11"/>
      <color theme="0"/>
      <name val="Arial"/>
      <family val="2"/>
      <charset val="186"/>
    </font>
    <font>
      <b/>
      <sz val="13"/>
      <color theme="0"/>
      <name val="Arial"/>
      <family val="2"/>
      <charset val="186"/>
    </font>
    <font>
      <sz val="11"/>
      <color theme="0"/>
      <name val="Aptos Narrow"/>
      <family val="2"/>
      <scheme val="minor"/>
    </font>
    <font>
      <b/>
      <sz val="11"/>
      <color theme="0"/>
      <name val="Arial"/>
      <family val="2"/>
      <charset val="186"/>
    </font>
    <font>
      <i/>
      <sz val="10"/>
      <color rgb="FF404040"/>
      <name val="Arial"/>
      <family val="2"/>
      <charset val="186"/>
    </font>
    <font>
      <b/>
      <sz val="9"/>
      <color rgb="FF004D33"/>
      <name val="Arial"/>
      <family val="2"/>
      <charset val="186"/>
    </font>
    <font>
      <b/>
      <sz val="10"/>
      <color rgb="FF004D33"/>
      <name val="Arial"/>
      <family val="2"/>
      <charset val="186"/>
    </font>
    <font>
      <sz val="10"/>
      <name val="Aptos Narrow"/>
      <family val="2"/>
      <scheme val="minor"/>
    </font>
    <font>
      <i/>
      <sz val="10"/>
      <name val="Aptos"/>
      <family val="2"/>
    </font>
    <font>
      <u/>
      <sz val="10"/>
      <name val="Aptos Narrow"/>
      <family val="2"/>
      <scheme val="minor"/>
    </font>
    <font>
      <sz val="10"/>
      <name val="Aptos Narrow"/>
      <family val="2"/>
    </font>
    <font>
      <b/>
      <sz val="10"/>
      <color rgb="FFFFFFFF"/>
      <name val="Aptos Narrow"/>
      <family val="2"/>
      <scheme val="minor"/>
    </font>
  </fonts>
  <fills count="12">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1E6B3A"/>
        <bgColor indexed="64"/>
      </patternFill>
    </fill>
    <fill>
      <patternFill patternType="solid">
        <fgColor rgb="FF8DB4DD"/>
        <bgColor indexed="64"/>
      </patternFill>
    </fill>
    <fill>
      <patternFill patternType="solid">
        <fgColor rgb="FF004D33"/>
        <bgColor indexed="64"/>
      </patternFill>
    </fill>
    <fill>
      <patternFill patternType="solid">
        <fgColor rgb="FFDACBFF"/>
        <bgColor indexed="64"/>
      </patternFill>
    </fill>
    <fill>
      <patternFill patternType="solid">
        <fgColor rgb="FFDDE2EB"/>
        <bgColor indexed="64"/>
      </patternFill>
    </fill>
    <fill>
      <patternFill patternType="solid">
        <fgColor rgb="FF00805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FFFFFF"/>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004D33"/>
      </bottom>
      <diagonal/>
    </border>
    <border>
      <left style="thin">
        <color rgb="FF004D33"/>
      </left>
      <right/>
      <top/>
      <bottom style="thin">
        <color rgb="FF004D33"/>
      </bottom>
      <diagonal/>
    </border>
    <border>
      <left style="thin">
        <color rgb="FF004D33"/>
      </left>
      <right/>
      <top/>
      <bottom/>
      <diagonal/>
    </border>
    <border>
      <left style="thin">
        <color rgb="FF004D33"/>
      </left>
      <right/>
      <top style="thin">
        <color rgb="FF004D33"/>
      </top>
      <bottom/>
      <diagonal/>
    </border>
    <border>
      <left/>
      <right/>
      <top style="thin">
        <color rgb="FF004D33"/>
      </top>
      <bottom/>
      <diagonal/>
    </border>
    <border>
      <left/>
      <right style="thin">
        <color rgb="FF004D33"/>
      </right>
      <top style="thin">
        <color rgb="FF004D33"/>
      </top>
      <bottom/>
      <diagonal/>
    </border>
    <border>
      <left/>
      <right style="thin">
        <color rgb="FF004D33"/>
      </right>
      <top/>
      <bottom/>
      <diagonal/>
    </border>
    <border>
      <left/>
      <right style="thin">
        <color rgb="FF004D33"/>
      </right>
      <top/>
      <bottom style="thin">
        <color rgb="FF004D33"/>
      </bottom>
      <diagonal/>
    </border>
    <border>
      <left style="thin">
        <color rgb="FF004D33"/>
      </left>
      <right style="thin">
        <color rgb="FF004D33"/>
      </right>
      <top/>
      <bottom/>
      <diagonal/>
    </border>
    <border>
      <left style="thin">
        <color rgb="FF004D33"/>
      </left>
      <right style="thin">
        <color rgb="FF004D33"/>
      </right>
      <top style="thin">
        <color rgb="FF004D33"/>
      </top>
      <bottom/>
      <diagonal/>
    </border>
  </borders>
  <cellStyleXfs count="2">
    <xf numFmtId="0" fontId="0" fillId="0" borderId="0"/>
    <xf numFmtId="0" fontId="3" fillId="0" borderId="0" applyNumberFormat="0" applyFill="0" applyBorder="0" applyAlignment="0" applyProtection="0"/>
  </cellStyleXfs>
  <cellXfs count="99">
    <xf numFmtId="0" fontId="0" fillId="0" borderId="0" xfId="0"/>
    <xf numFmtId="0" fontId="1" fillId="0" borderId="1" xfId="0" applyFont="1" applyBorder="1" applyAlignment="1">
      <alignment vertical="top"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1" fillId="3" borderId="1" xfId="0" applyFont="1" applyFill="1" applyBorder="1" applyAlignment="1">
      <alignment vertical="top" wrapText="1"/>
    </xf>
    <xf numFmtId="0" fontId="9" fillId="0" borderId="0" xfId="0" applyFont="1"/>
    <xf numFmtId="0" fontId="11" fillId="0" borderId="0" xfId="0" applyFont="1"/>
    <xf numFmtId="165" fontId="9" fillId="0" borderId="6" xfId="0" applyNumberFormat="1" applyFont="1" applyBorder="1" applyAlignment="1">
      <alignment horizontal="center" vertical="center"/>
    </xf>
    <xf numFmtId="165" fontId="9" fillId="0" borderId="7" xfId="0" applyNumberFormat="1" applyFont="1" applyBorder="1" applyAlignment="1">
      <alignment horizontal="center" vertical="center"/>
    </xf>
    <xf numFmtId="0" fontId="15" fillId="0" borderId="0" xfId="0" applyFont="1"/>
    <xf numFmtId="0" fontId="14" fillId="0" borderId="0" xfId="0" applyFont="1"/>
    <xf numFmtId="0" fontId="20" fillId="0" borderId="6" xfId="0" applyFont="1" applyBorder="1" applyAlignment="1">
      <alignment horizontal="center" vertical="center"/>
    </xf>
    <xf numFmtId="0" fontId="21" fillId="0" borderId="0" xfId="0" applyFont="1"/>
    <xf numFmtId="0" fontId="14" fillId="10" borderId="6" xfId="0" applyFont="1" applyFill="1" applyBorder="1" applyAlignment="1">
      <alignment horizontal="center" vertical="center"/>
    </xf>
    <xf numFmtId="165" fontId="9" fillId="10" borderId="6" xfId="0" applyNumberFormat="1" applyFont="1" applyFill="1" applyBorder="1" applyAlignment="1">
      <alignment horizontal="center" vertical="center"/>
    </xf>
    <xf numFmtId="0" fontId="24" fillId="8" borderId="1" xfId="0" applyFont="1" applyFill="1" applyBorder="1" applyAlignment="1">
      <alignment vertical="top" wrapText="1"/>
    </xf>
    <xf numFmtId="0" fontId="26" fillId="0" borderId="0" xfId="0" applyFont="1"/>
    <xf numFmtId="0" fontId="25" fillId="0" borderId="0" xfId="0" applyFont="1"/>
    <xf numFmtId="0" fontId="27" fillId="0" borderId="0" xfId="0" applyFont="1"/>
    <xf numFmtId="0" fontId="28" fillId="0" borderId="0" xfId="0" applyFont="1" applyAlignment="1">
      <alignment horizontal="left" vertical="center" wrapText="1"/>
    </xf>
    <xf numFmtId="0" fontId="28" fillId="0" borderId="0" xfId="0" applyFont="1" applyAlignment="1">
      <alignment horizontal="center" vertical="center" wrapText="1"/>
    </xf>
    <xf numFmtId="165" fontId="25" fillId="0" borderId="0" xfId="0" applyNumberFormat="1" applyFont="1" applyAlignment="1">
      <alignment horizontal="center"/>
    </xf>
    <xf numFmtId="165" fontId="28" fillId="0" borderId="0" xfId="0" applyNumberFormat="1" applyFont="1" applyAlignment="1">
      <alignment horizontal="center"/>
    </xf>
    <xf numFmtId="0" fontId="29" fillId="0" borderId="0" xfId="0" applyFont="1"/>
    <xf numFmtId="0" fontId="6" fillId="0" borderId="0" xfId="0" applyFont="1" applyAlignment="1">
      <alignment vertical="center"/>
    </xf>
    <xf numFmtId="0" fontId="9" fillId="3" borderId="0" xfId="0" applyFont="1" applyFill="1"/>
    <xf numFmtId="0" fontId="19" fillId="3" borderId="0" xfId="0" applyFont="1" applyFill="1"/>
    <xf numFmtId="0" fontId="20" fillId="0" borderId="9" xfId="0" applyFont="1" applyBorder="1" applyAlignment="1">
      <alignment horizontal="center" vertical="center"/>
    </xf>
    <xf numFmtId="0" fontId="14" fillId="10" borderId="9" xfId="0" applyFont="1" applyFill="1" applyBorder="1" applyAlignment="1">
      <alignment horizontal="center" vertical="center"/>
    </xf>
    <xf numFmtId="165" fontId="9" fillId="0" borderId="9" xfId="0" applyNumberFormat="1" applyFont="1" applyBorder="1" applyAlignment="1">
      <alignment horizontal="center" vertical="center"/>
    </xf>
    <xf numFmtId="165" fontId="9" fillId="10" borderId="9" xfId="0" applyNumberFormat="1" applyFont="1" applyFill="1" applyBorder="1" applyAlignment="1">
      <alignment horizontal="center" vertical="center"/>
    </xf>
    <xf numFmtId="165" fontId="9" fillId="0" borderId="10" xfId="0" applyNumberFormat="1" applyFont="1" applyBorder="1" applyAlignment="1">
      <alignment horizontal="center" vertical="center"/>
    </xf>
    <xf numFmtId="0" fontId="7" fillId="8" borderId="0" xfId="0" applyFont="1" applyFill="1" applyAlignment="1">
      <alignment horizontal="center" vertical="center" wrapText="1"/>
    </xf>
    <xf numFmtId="0" fontId="7" fillId="3" borderId="0" xfId="0" applyFont="1" applyFill="1" applyAlignment="1">
      <alignment horizontal="left" vertical="center" wrapText="1"/>
    </xf>
    <xf numFmtId="0" fontId="9" fillId="3" borderId="8" xfId="0" applyFont="1" applyFill="1" applyBorder="1" applyAlignment="1">
      <alignment vertical="center" wrapText="1"/>
    </xf>
    <xf numFmtId="0" fontId="9" fillId="3" borderId="5" xfId="0" applyFont="1" applyFill="1" applyBorder="1" applyAlignment="1">
      <alignment vertical="center" wrapText="1"/>
    </xf>
    <xf numFmtId="0" fontId="18" fillId="10" borderId="0" xfId="0" applyFont="1" applyFill="1" applyAlignment="1">
      <alignment horizontal="center" vertical="center" wrapText="1"/>
    </xf>
    <xf numFmtId="0" fontId="9" fillId="0" borderId="15" xfId="0" applyFont="1" applyBorder="1"/>
    <xf numFmtId="0" fontId="9" fillId="0" borderId="17" xfId="0" applyFont="1" applyBorder="1"/>
    <xf numFmtId="0" fontId="18" fillId="10" borderId="17" xfId="0" applyFont="1" applyFill="1" applyBorder="1" applyAlignment="1">
      <alignment horizontal="center" vertical="center" wrapText="1"/>
    </xf>
    <xf numFmtId="0" fontId="18" fillId="10" borderId="21" xfId="0" applyFont="1" applyFill="1" applyBorder="1" applyAlignment="1">
      <alignment horizontal="center" vertical="center" wrapText="1"/>
    </xf>
    <xf numFmtId="0" fontId="31" fillId="10" borderId="16" xfId="0" applyFont="1" applyFill="1" applyBorder="1" applyAlignment="1">
      <alignment horizontal="center" vertical="center" wrapText="1"/>
    </xf>
    <xf numFmtId="0" fontId="17" fillId="0" borderId="23" xfId="0" applyFont="1" applyBorder="1"/>
    <xf numFmtId="0" fontId="12" fillId="0" borderId="21" xfId="0" applyFont="1" applyBorder="1"/>
    <xf numFmtId="0" fontId="13" fillId="0" borderId="23" xfId="0" applyFont="1" applyBorder="1"/>
    <xf numFmtId="0" fontId="31" fillId="10" borderId="22" xfId="0" applyFont="1" applyFill="1" applyBorder="1" applyAlignment="1">
      <alignment horizontal="center" vertical="center" wrapText="1"/>
    </xf>
    <xf numFmtId="0" fontId="31" fillId="10" borderId="0" xfId="0" applyFont="1" applyFill="1" applyAlignment="1">
      <alignment horizontal="center" vertical="center" wrapText="1"/>
    </xf>
    <xf numFmtId="0" fontId="9" fillId="0" borderId="19" xfId="0" applyFont="1" applyBorder="1"/>
    <xf numFmtId="0" fontId="9" fillId="0" borderId="21" xfId="0" applyFont="1" applyBorder="1"/>
    <xf numFmtId="0" fontId="17" fillId="0" borderId="21" xfId="0" applyFont="1" applyBorder="1"/>
    <xf numFmtId="0" fontId="30" fillId="10" borderId="24" xfId="0" applyFont="1" applyFill="1" applyBorder="1" applyAlignment="1">
      <alignment horizontal="center" vertical="center" wrapText="1"/>
    </xf>
    <xf numFmtId="0" fontId="12" fillId="0" borderId="23" xfId="0" applyFont="1" applyBorder="1"/>
    <xf numFmtId="0" fontId="31" fillId="10" borderId="15" xfId="0" applyFont="1" applyFill="1" applyBorder="1" applyAlignment="1">
      <alignment horizontal="center" vertical="center" wrapText="1"/>
    </xf>
    <xf numFmtId="0" fontId="32" fillId="0" borderId="1" xfId="0" applyFont="1" applyBorder="1" applyAlignment="1">
      <alignment vertical="top" wrapText="1"/>
    </xf>
    <xf numFmtId="0" fontId="34" fillId="0" borderId="1" xfId="1" applyFont="1" applyBorder="1" applyAlignment="1">
      <alignment vertical="top" wrapText="1"/>
    </xf>
    <xf numFmtId="0" fontId="6" fillId="8" borderId="0" xfId="0" applyFont="1" applyFill="1" applyAlignment="1">
      <alignment horizontal="center" vertical="center"/>
    </xf>
    <xf numFmtId="0" fontId="16" fillId="0" borderId="0" xfId="0" applyFont="1"/>
    <xf numFmtId="0" fontId="10" fillId="0" borderId="0" xfId="0" applyFont="1"/>
    <xf numFmtId="0" fontId="30" fillId="10" borderId="18" xfId="0" applyFont="1" applyFill="1" applyBorder="1" applyAlignment="1">
      <alignment horizontal="center" vertical="center" wrapText="1"/>
    </xf>
    <xf numFmtId="0" fontId="30" fillId="10" borderId="19" xfId="0" applyFont="1" applyFill="1" applyBorder="1" applyAlignment="1">
      <alignment horizontal="center" vertical="center" wrapText="1"/>
    </xf>
    <xf numFmtId="0" fontId="30" fillId="10" borderId="20" xfId="0" applyFont="1" applyFill="1" applyBorder="1" applyAlignment="1">
      <alignment horizontal="center" vertical="center" wrapText="1"/>
    </xf>
    <xf numFmtId="0" fontId="8" fillId="11" borderId="4" xfId="0" applyFont="1" applyFill="1" applyBorder="1" applyAlignment="1">
      <alignment horizontal="center"/>
    </xf>
    <xf numFmtId="0" fontId="15" fillId="6" borderId="4" xfId="0" applyFont="1" applyFill="1" applyBorder="1" applyAlignment="1">
      <alignment horizontal="center"/>
    </xf>
    <xf numFmtId="0" fontId="15" fillId="9" borderId="4" xfId="0" applyFont="1" applyFill="1" applyBorder="1" applyAlignment="1">
      <alignment horizontal="center"/>
    </xf>
    <xf numFmtId="0" fontId="15" fillId="7" borderId="4" xfId="0" applyFont="1" applyFill="1" applyBorder="1" applyAlignment="1">
      <alignment horizontal="center"/>
    </xf>
    <xf numFmtId="0" fontId="21" fillId="10" borderId="4" xfId="0" applyFont="1" applyFill="1" applyBorder="1" applyAlignment="1">
      <alignment horizontal="center"/>
    </xf>
    <xf numFmtId="0" fontId="15" fillId="10" borderId="4" xfId="0" applyFont="1" applyFill="1" applyBorder="1" applyAlignment="1">
      <alignment horizontal="center"/>
    </xf>
    <xf numFmtId="0" fontId="25" fillId="0" borderId="0" xfId="0" applyFont="1" applyBorder="1"/>
    <xf numFmtId="0" fontId="22" fillId="8" borderId="1" xfId="0" applyFont="1" applyFill="1" applyBorder="1" applyAlignment="1">
      <alignment horizontal="center" vertical="top"/>
    </xf>
    <xf numFmtId="0" fontId="23" fillId="8" borderId="1" xfId="0" applyFont="1" applyFill="1" applyBorder="1" applyAlignment="1">
      <alignment vertical="top" wrapText="1"/>
    </xf>
    <xf numFmtId="0" fontId="22" fillId="8" borderId="14" xfId="0" applyFont="1" applyFill="1" applyBorder="1" applyAlignment="1">
      <alignment vertical="top"/>
    </xf>
    <xf numFmtId="0" fontId="22" fillId="8" borderId="1" xfId="0" applyFont="1" applyFill="1" applyBorder="1" applyAlignment="1">
      <alignment vertical="top" wrapText="1"/>
    </xf>
    <xf numFmtId="0" fontId="5" fillId="0" borderId="0" xfId="0" applyFont="1" applyAlignment="1">
      <alignment vertical="top"/>
    </xf>
    <xf numFmtId="0" fontId="5" fillId="2" borderId="0" xfId="0" applyFont="1" applyFill="1" applyAlignment="1">
      <alignment vertical="top"/>
    </xf>
    <xf numFmtId="0" fontId="32" fillId="0" borderId="1" xfId="0" applyFont="1" applyBorder="1" applyAlignment="1">
      <alignment horizontal="center" vertical="top"/>
    </xf>
    <xf numFmtId="0" fontId="1" fillId="0" borderId="13" xfId="0" applyFont="1" applyBorder="1" applyAlignment="1">
      <alignment vertical="top" wrapText="1"/>
    </xf>
    <xf numFmtId="9" fontId="1" fillId="0" borderId="11" xfId="0" applyNumberFormat="1" applyFont="1" applyBorder="1" applyAlignment="1">
      <alignment vertical="top" wrapText="1"/>
    </xf>
    <xf numFmtId="0" fontId="32" fillId="5" borderId="1" xfId="0" applyFont="1" applyFill="1" applyBorder="1" applyAlignment="1">
      <alignment vertical="top"/>
    </xf>
    <xf numFmtId="0" fontId="32" fillId="0" borderId="0" xfId="0" applyFont="1" applyAlignment="1">
      <alignment vertical="top"/>
    </xf>
    <xf numFmtId="0" fontId="32" fillId="0" borderId="0" xfId="0" applyFont="1" applyAlignment="1">
      <alignment vertical="top" wrapText="1"/>
    </xf>
    <xf numFmtId="9" fontId="1" fillId="0" borderId="1" xfId="0" applyNumberFormat="1" applyFont="1" applyBorder="1" applyAlignment="1">
      <alignment vertical="top" wrapText="1"/>
    </xf>
    <xf numFmtId="0" fontId="32" fillId="4" borderId="1" xfId="0" applyFont="1" applyFill="1" applyBorder="1" applyAlignment="1">
      <alignment vertical="top"/>
    </xf>
    <xf numFmtId="0" fontId="32" fillId="0" borderId="1" xfId="0" applyFont="1" applyBorder="1" applyAlignment="1">
      <alignment vertical="top"/>
    </xf>
    <xf numFmtId="0" fontId="1" fillId="0" borderId="1" xfId="0" applyFont="1" applyBorder="1" applyAlignment="1">
      <alignment vertical="top"/>
    </xf>
    <xf numFmtId="0" fontId="32" fillId="0" borderId="0" xfId="0" applyFont="1" applyAlignment="1">
      <alignment horizontal="center" vertical="top"/>
    </xf>
    <xf numFmtId="164" fontId="32" fillId="0" borderId="0" xfId="0" applyNumberFormat="1" applyFont="1" applyAlignment="1">
      <alignment vertical="top"/>
    </xf>
    <xf numFmtId="0" fontId="24" fillId="8" borderId="2" xfId="0" applyFont="1" applyFill="1" applyBorder="1" applyAlignment="1">
      <alignment vertical="top" wrapText="1"/>
    </xf>
    <xf numFmtId="0" fontId="24" fillId="8" borderId="11" xfId="0" applyFont="1" applyFill="1" applyBorder="1" applyAlignment="1">
      <alignment vertical="top" wrapText="1"/>
    </xf>
    <xf numFmtId="0" fontId="1" fillId="0" borderId="11" xfId="0" applyFont="1" applyBorder="1" applyAlignment="1">
      <alignment vertical="top" wrapText="1"/>
    </xf>
    <xf numFmtId="0" fontId="1" fillId="3" borderId="11" xfId="0" applyFont="1" applyFill="1" applyBorder="1" applyAlignment="1">
      <alignment vertical="top" wrapText="1"/>
    </xf>
    <xf numFmtId="0" fontId="24" fillId="8" borderId="12" xfId="0" applyFont="1" applyFill="1" applyBorder="1" applyAlignment="1">
      <alignment vertical="top" wrapText="1"/>
    </xf>
    <xf numFmtId="0" fontId="24" fillId="8" borderId="3" xfId="0" applyFont="1" applyFill="1" applyBorder="1" applyAlignment="1">
      <alignment vertical="top" wrapText="1"/>
    </xf>
    <xf numFmtId="0" fontId="1" fillId="0" borderId="12" xfId="0" applyFont="1" applyBorder="1" applyAlignment="1">
      <alignment vertical="top" wrapText="1"/>
    </xf>
    <xf numFmtId="0" fontId="1" fillId="0" borderId="3" xfId="0" applyFont="1" applyBorder="1" applyAlignment="1">
      <alignment vertical="top" wrapText="1"/>
    </xf>
    <xf numFmtId="9" fontId="35" fillId="0" borderId="0" xfId="0" applyNumberFormat="1" applyFont="1" applyAlignment="1">
      <alignment horizontal="right" vertical="top" wrapText="1"/>
    </xf>
    <xf numFmtId="0" fontId="36" fillId="8" borderId="1" xfId="0" applyFont="1" applyFill="1" applyBorder="1" applyAlignment="1">
      <alignment vertical="top"/>
    </xf>
    <xf numFmtId="0" fontId="36" fillId="8" borderId="1" xfId="0" applyFont="1" applyFill="1" applyBorder="1" applyAlignment="1">
      <alignment vertical="top" wrapText="1"/>
    </xf>
    <xf numFmtId="0" fontId="32" fillId="2" borderId="0" xfId="0" applyFont="1" applyFill="1" applyAlignment="1">
      <alignment vertical="top"/>
    </xf>
    <xf numFmtId="0" fontId="32" fillId="0" borderId="2" xfId="0" applyFont="1" applyBorder="1" applyAlignment="1">
      <alignment horizontal="center" vertical="top"/>
    </xf>
  </cellXfs>
  <cellStyles count="2">
    <cellStyle name="Hüperlink" xfId="1" builtinId="8"/>
    <cellStyle name="Normaallaad" xfId="0" builtinId="0"/>
  </cellStyles>
  <dxfs count="3">
    <dxf>
      <font>
        <color rgb="FF617076"/>
      </font>
      <fill>
        <patternFill patternType="solid">
          <fgColor indexed="64"/>
          <bgColor rgb="FFDDE2EB"/>
        </patternFill>
      </fill>
    </dxf>
    <dxf>
      <font>
        <color rgb="FF263238"/>
      </font>
      <fill>
        <patternFill patternType="solid">
          <fgColor indexed="64"/>
          <bgColor rgb="FFDACBFF"/>
        </patternFill>
      </fill>
    </dxf>
    <dxf>
      <font>
        <b/>
        <i val="0"/>
        <color rgb="FFFFFFFF"/>
      </font>
      <fill>
        <patternFill patternType="solid">
          <fgColor indexed="64"/>
          <bgColor rgb="FF008059"/>
        </patternFill>
      </fill>
    </dxf>
  </dxfs>
  <tableStyles count="0" defaultTableStyle="TableStyleMedium2" defaultPivotStyle="PivotStyleMedium9"/>
  <colors>
    <mruColors>
      <color rgb="FF004D33"/>
      <color rgb="FFDDE2EB"/>
      <color rgb="FF008059"/>
      <color rgb="FFF6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t-E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rgbClr val="263238"/>
                </a:solidFill>
                <a:latin typeface="Arial"/>
                <a:ea typeface="Arial"/>
                <a:cs typeface="Arial"/>
              </a:defRPr>
            </a:pPr>
            <a:r>
              <a:rPr lang="en-US"/>
              <a:t>Kohalduvad kriteeriumid sihtrühmade lõikes</a:t>
            </a:r>
          </a:p>
        </c:rich>
      </c:tx>
      <c:overlay val="0"/>
      <c:spPr>
        <a:noFill/>
        <a:ln>
          <a:noFill/>
        </a:ln>
        <a:effectLst/>
      </c:spPr>
      <c:txPr>
        <a:bodyPr rot="0" spcFirstLastPara="1" vertOverflow="ellipsis" vert="horz" wrap="square" anchor="ctr" anchorCtr="1"/>
        <a:lstStyle/>
        <a:p>
          <a:pPr>
            <a:defRPr sz="1200" b="0" i="0" u="none" strike="noStrike" kern="1200" spc="0" baseline="0">
              <a:solidFill>
                <a:srgbClr val="263238"/>
              </a:solidFill>
              <a:latin typeface="Arial"/>
              <a:ea typeface="Arial"/>
              <a:cs typeface="Arial"/>
            </a:defRPr>
          </a:pPr>
          <a:endParaRPr lang="et-EE"/>
        </a:p>
      </c:txPr>
    </c:title>
    <c:autoTitleDeleted val="0"/>
    <c:plotArea>
      <c:layout/>
      <c:barChart>
        <c:barDir val="bar"/>
        <c:grouping val="stacked"/>
        <c:varyColors val="0"/>
        <c:ser>
          <c:idx val="0"/>
          <c:order val="0"/>
          <c:tx>
            <c:strRef>
              <c:f>'Ülevaade mudelist'!$C$10</c:f>
              <c:strCache>
                <c:ptCount val="1"/>
                <c:pt idx="0">
                  <c:v>Kohustuslik alates 2027</c:v>
                </c:pt>
              </c:strCache>
            </c:strRef>
          </c:tx>
          <c:spPr>
            <a:solidFill>
              <a:srgbClr val="008059"/>
            </a:solidFill>
            <a:ln>
              <a:noFill/>
            </a:ln>
            <a:effectLst/>
          </c:spPr>
          <c:invertIfNegative val="0"/>
          <c:dLbls>
            <c:numFmt formatCode="0;;;" sourceLinked="0"/>
            <c:spPr>
              <a:solidFill>
                <a:srgbClr val="008059"/>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Arial"/>
                    <a:ea typeface="Arial"/>
                    <a:cs typeface="Arial"/>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'Ülevaade mudelist'!$B$11:$B$17</c:f>
              <c:strCache>
                <c:ptCount val="7"/>
                <c:pt idx="0">
                  <c:v>Lasteaiad</c:v>
                </c:pt>
                <c:pt idx="1">
                  <c:v>Koolid</c:v>
                </c:pt>
                <c:pt idx="2">
                  <c:v>Haiglad</c:v>
                </c:pt>
                <c:pt idx="3">
                  <c:v>Hooldekodud</c:v>
                </c:pt>
                <c:pt idx="4">
                  <c:v>Kinnipidamisasutused</c:v>
                </c:pt>
                <c:pt idx="5">
                  <c:v>Kaitsevägi</c:v>
                </c:pt>
                <c:pt idx="6">
                  <c:v>Muud riigiasutused</c:v>
                </c:pt>
              </c:strCache>
            </c:strRef>
          </c:cat>
          <c:val>
            <c:numRef>
              <c:f>'Ülevaade mudelist'!$C$11:$C$17</c:f>
              <c:numCache>
                <c:formatCode>0;\-0;\–</c:formatCode>
                <c:ptCount val="7"/>
                <c:pt idx="0">
                  <c:v>13</c:v>
                </c:pt>
                <c:pt idx="1">
                  <c:v>15</c:v>
                </c:pt>
                <c:pt idx="2">
                  <c:v>8</c:v>
                </c:pt>
                <c:pt idx="3">
                  <c:v>7</c:v>
                </c:pt>
                <c:pt idx="4">
                  <c:v>2</c:v>
                </c:pt>
                <c:pt idx="5">
                  <c:v>7</c:v>
                </c:pt>
                <c:pt idx="6">
                  <c:v>12</c:v>
                </c:pt>
              </c:numCache>
            </c:numRef>
          </c:val>
          <c:extLst>
            <c:ext xmlns:c16="http://schemas.microsoft.com/office/drawing/2014/chart" uri="{C3380CC4-5D6E-409C-BE32-E72D297353CC}">
              <c16:uniqueId val="{00000000-A397-48BA-8CB7-6DFBB8E84E62}"/>
            </c:ext>
          </c:extLst>
        </c:ser>
        <c:ser>
          <c:idx val="1"/>
          <c:order val="1"/>
          <c:tx>
            <c:strRef>
              <c:f>'Ülevaade mudelist'!$D$10</c:f>
              <c:strCache>
                <c:ptCount val="1"/>
                <c:pt idx="0">
                  <c:v>Soovituslik alates 2027</c:v>
                </c:pt>
              </c:strCache>
            </c:strRef>
          </c:tx>
          <c:spPr>
            <a:solidFill>
              <a:srgbClr val="8DFEC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263238"/>
                    </a:solidFill>
                    <a:latin typeface="Arial"/>
                    <a:ea typeface="Arial"/>
                    <a:cs typeface="Arial"/>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'Ülevaade mudelist'!$B$11:$B$17</c:f>
              <c:strCache>
                <c:ptCount val="7"/>
                <c:pt idx="0">
                  <c:v>Lasteaiad</c:v>
                </c:pt>
                <c:pt idx="1">
                  <c:v>Koolid</c:v>
                </c:pt>
                <c:pt idx="2">
                  <c:v>Haiglad</c:v>
                </c:pt>
                <c:pt idx="3">
                  <c:v>Hooldekodud</c:v>
                </c:pt>
                <c:pt idx="4">
                  <c:v>Kinnipidamisasutused</c:v>
                </c:pt>
                <c:pt idx="5">
                  <c:v>Kaitsevägi</c:v>
                </c:pt>
                <c:pt idx="6">
                  <c:v>Muud riigiasutused</c:v>
                </c:pt>
              </c:strCache>
            </c:strRef>
          </c:cat>
          <c:val>
            <c:numRef>
              <c:f>'Ülevaade mudelist'!$D$11:$D$17</c:f>
              <c:numCache>
                <c:formatCode>0;\-0;\–</c:formatCode>
                <c:ptCount val="7"/>
                <c:pt idx="0">
                  <c:v>15</c:v>
                </c:pt>
                <c:pt idx="1">
                  <c:v>16</c:v>
                </c:pt>
                <c:pt idx="2">
                  <c:v>18</c:v>
                </c:pt>
                <c:pt idx="3">
                  <c:v>14</c:v>
                </c:pt>
                <c:pt idx="4">
                  <c:v>6</c:v>
                </c:pt>
                <c:pt idx="5">
                  <c:v>19</c:v>
                </c:pt>
                <c:pt idx="6">
                  <c:v>15</c:v>
                </c:pt>
              </c:numCache>
            </c:numRef>
          </c:val>
          <c:extLst>
            <c:ext xmlns:c16="http://schemas.microsoft.com/office/drawing/2014/chart" uri="{C3380CC4-5D6E-409C-BE32-E72D297353CC}">
              <c16:uniqueId val="{00000001-A397-48BA-8CB7-6DFBB8E84E62}"/>
            </c:ext>
          </c:extLst>
        </c:ser>
        <c:ser>
          <c:idx val="2"/>
          <c:order val="2"/>
          <c:tx>
            <c:strRef>
              <c:f>'Ülevaade mudelist'!$E$10</c:f>
              <c:strCache>
                <c:ptCount val="1"/>
                <c:pt idx="0">
                  <c:v>Kohustuslik alates 2030</c:v>
                </c:pt>
              </c:strCache>
            </c:strRef>
          </c:tx>
          <c:spPr>
            <a:solidFill>
              <a:srgbClr val="4D3898"/>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Arial"/>
                    <a:ea typeface="Arial"/>
                    <a:cs typeface="Arial"/>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'Ülevaade mudelist'!$B$11:$B$17</c:f>
              <c:strCache>
                <c:ptCount val="7"/>
                <c:pt idx="0">
                  <c:v>Lasteaiad</c:v>
                </c:pt>
                <c:pt idx="1">
                  <c:v>Koolid</c:v>
                </c:pt>
                <c:pt idx="2">
                  <c:v>Haiglad</c:v>
                </c:pt>
                <c:pt idx="3">
                  <c:v>Hooldekodud</c:v>
                </c:pt>
                <c:pt idx="4">
                  <c:v>Kinnipidamisasutused</c:v>
                </c:pt>
                <c:pt idx="5">
                  <c:v>Kaitsevägi</c:v>
                </c:pt>
                <c:pt idx="6">
                  <c:v>Muud riigiasutused</c:v>
                </c:pt>
              </c:strCache>
            </c:strRef>
          </c:cat>
          <c:val>
            <c:numRef>
              <c:f>'Ülevaade mudelist'!$E$11:$E$17</c:f>
              <c:numCache>
                <c:formatCode>0;\-0;\–</c:formatCode>
                <c:ptCount val="7"/>
                <c:pt idx="0">
                  <c:v>3</c:v>
                </c:pt>
                <c:pt idx="1">
                  <c:v>3</c:v>
                </c:pt>
                <c:pt idx="2">
                  <c:v>3</c:v>
                </c:pt>
                <c:pt idx="3">
                  <c:v>3</c:v>
                </c:pt>
                <c:pt idx="4">
                  <c:v>0</c:v>
                </c:pt>
                <c:pt idx="5">
                  <c:v>5</c:v>
                </c:pt>
                <c:pt idx="6">
                  <c:v>4</c:v>
                </c:pt>
              </c:numCache>
            </c:numRef>
          </c:val>
          <c:extLst>
            <c:ext xmlns:c16="http://schemas.microsoft.com/office/drawing/2014/chart" uri="{C3380CC4-5D6E-409C-BE32-E72D297353CC}">
              <c16:uniqueId val="{00000002-A397-48BA-8CB7-6DFBB8E84E62}"/>
            </c:ext>
          </c:extLst>
        </c:ser>
        <c:ser>
          <c:idx val="3"/>
          <c:order val="3"/>
          <c:tx>
            <c:strRef>
              <c:f>'Ülevaade mudelist'!$F$10</c:f>
              <c:strCache>
                <c:ptCount val="1"/>
                <c:pt idx="0">
                  <c:v>Soovituslik alates 2030</c:v>
                </c:pt>
              </c:strCache>
            </c:strRef>
          </c:tx>
          <c:spPr>
            <a:solidFill>
              <a:srgbClr val="DACBFF"/>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263238"/>
                    </a:solidFill>
                    <a:latin typeface="Arial"/>
                    <a:ea typeface="Arial"/>
                    <a:cs typeface="Arial"/>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'Ülevaade mudelist'!$B$11:$B$17</c:f>
              <c:strCache>
                <c:ptCount val="7"/>
                <c:pt idx="0">
                  <c:v>Lasteaiad</c:v>
                </c:pt>
                <c:pt idx="1">
                  <c:v>Koolid</c:v>
                </c:pt>
                <c:pt idx="2">
                  <c:v>Haiglad</c:v>
                </c:pt>
                <c:pt idx="3">
                  <c:v>Hooldekodud</c:v>
                </c:pt>
                <c:pt idx="4">
                  <c:v>Kinnipidamisasutused</c:v>
                </c:pt>
                <c:pt idx="5">
                  <c:v>Kaitsevägi</c:v>
                </c:pt>
                <c:pt idx="6">
                  <c:v>Muud riigiasutused</c:v>
                </c:pt>
              </c:strCache>
            </c:strRef>
          </c:cat>
          <c:val>
            <c:numRef>
              <c:f>'Ülevaade mudelist'!$F$11:$F$17</c:f>
              <c:numCache>
                <c:formatCode>0;\-0;\–</c:formatCode>
                <c:ptCount val="7"/>
                <c:pt idx="0">
                  <c:v>3</c:v>
                </c:pt>
                <c:pt idx="1">
                  <c:v>3</c:v>
                </c:pt>
                <c:pt idx="2">
                  <c:v>4</c:v>
                </c:pt>
                <c:pt idx="3">
                  <c:v>3</c:v>
                </c:pt>
                <c:pt idx="4">
                  <c:v>5</c:v>
                </c:pt>
                <c:pt idx="5">
                  <c:v>5</c:v>
                </c:pt>
                <c:pt idx="6">
                  <c:v>4</c:v>
                </c:pt>
              </c:numCache>
            </c:numRef>
          </c:val>
          <c:extLst>
            <c:ext xmlns:c16="http://schemas.microsoft.com/office/drawing/2014/chart" uri="{C3380CC4-5D6E-409C-BE32-E72D297353CC}">
              <c16:uniqueId val="{00000003-A397-48BA-8CB7-6DFBB8E84E62}"/>
            </c:ext>
          </c:extLst>
        </c:ser>
        <c:dLbls>
          <c:showLegendKey val="0"/>
          <c:showVal val="0"/>
          <c:showCatName val="0"/>
          <c:showSerName val="0"/>
          <c:showPercent val="0"/>
          <c:showBubbleSize val="0"/>
        </c:dLbls>
        <c:gapWidth val="60"/>
        <c:overlap val="100"/>
        <c:axId val="155808207"/>
        <c:axId val="210965743"/>
      </c:barChart>
      <c:catAx>
        <c:axId val="15580820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263238"/>
                </a:solidFill>
                <a:latin typeface="Arial"/>
                <a:ea typeface="Arial"/>
                <a:cs typeface="Arial"/>
              </a:defRPr>
            </a:pPr>
            <a:endParaRPr lang="et-EE"/>
          </a:p>
        </c:txPr>
        <c:crossAx val="210965743"/>
        <c:crosses val="autoZero"/>
        <c:auto val="1"/>
        <c:lblAlgn val="ctr"/>
        <c:lblOffset val="100"/>
        <c:noMultiLvlLbl val="0"/>
      </c:catAx>
      <c:valAx>
        <c:axId val="210965743"/>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617076"/>
                </a:solidFill>
                <a:latin typeface="Arial"/>
                <a:ea typeface="Arial"/>
                <a:cs typeface="Arial"/>
              </a:defRPr>
            </a:pPr>
            <a:endParaRPr lang="et-EE"/>
          </a:p>
        </c:txPr>
        <c:crossAx val="155808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263238"/>
              </a:solidFill>
              <a:latin typeface="Arial"/>
              <a:ea typeface="Arial"/>
              <a:cs typeface="Arial"/>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image" Target="../media/image5.png"/><Relationship Id="rId5" Type="http://schemas.openxmlformats.org/officeDocument/2006/relationships/image" Target="../media/image4.tmp"/><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923926</xdr:colOff>
      <xdr:row>7</xdr:row>
      <xdr:rowOff>47625</xdr:rowOff>
    </xdr:from>
    <xdr:to>
      <xdr:col>8</xdr:col>
      <xdr:colOff>619125</xdr:colOff>
      <xdr:row>19</xdr:row>
      <xdr:rowOff>9525</xdr:rowOff>
    </xdr:to>
    <xdr:graphicFrame macro="">
      <xdr:nvGraphicFramePr>
        <xdr:cNvPr id="2" name="Chart 1">
          <a:extLst>
            <a:ext uri="{FF2B5EF4-FFF2-40B4-BE49-F238E27FC236}">
              <a16:creationId xmlns:a16="http://schemas.microsoft.com/office/drawing/2014/main" id="{EF51C3A0-F4EC-44AC-9B3A-26C3452E5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103057</xdr:colOff>
      <xdr:row>0</xdr:row>
      <xdr:rowOff>38100</xdr:rowOff>
    </xdr:from>
    <xdr:to>
      <xdr:col>10</xdr:col>
      <xdr:colOff>654050</xdr:colOff>
      <xdr:row>2</xdr:row>
      <xdr:rowOff>9525</xdr:rowOff>
    </xdr:to>
    <xdr:pic>
      <xdr:nvPicPr>
        <xdr:cNvPr id="5" name="Logo SEI">
          <a:extLst>
            <a:ext uri="{FF2B5EF4-FFF2-40B4-BE49-F238E27FC236}">
              <a16:creationId xmlns:a16="http://schemas.microsoft.com/office/drawing/2014/main" id="{6B9B010B-FD24-B5CC-E3E6-CAA16FFA910C}"/>
            </a:ext>
          </a:extLst>
        </xdr:cNvPr>
        <xdr:cNvPicPr>
          <a:picLocks noChangeAspect="1"/>
        </xdr:cNvPicPr>
      </xdr:nvPicPr>
      <xdr:blipFill>
        <a:blip xmlns:r="http://schemas.openxmlformats.org/officeDocument/2006/relationships" r:embed="rId2"/>
        <a:stretch>
          <a:fillRect/>
        </a:stretch>
      </xdr:blipFill>
      <xdr:spPr>
        <a:xfrm>
          <a:off x="11228257" y="38100"/>
          <a:ext cx="1925767" cy="736600"/>
        </a:xfrm>
        <a:prstGeom prst="rect">
          <a:avLst/>
        </a:prstGeom>
      </xdr:spPr>
    </xdr:pic>
    <xdr:clientData/>
  </xdr:twoCellAnchor>
  <xdr:twoCellAnchor editAs="oneCell">
    <xdr:from>
      <xdr:col>1</xdr:col>
      <xdr:colOff>1687469</xdr:colOff>
      <xdr:row>39</xdr:row>
      <xdr:rowOff>95249</xdr:rowOff>
    </xdr:from>
    <xdr:to>
      <xdr:col>2</xdr:col>
      <xdr:colOff>411119</xdr:colOff>
      <xdr:row>39</xdr:row>
      <xdr:rowOff>781050</xdr:rowOff>
    </xdr:to>
    <xdr:pic>
      <xdr:nvPicPr>
        <xdr:cNvPr id="6" name="Logo Regionaal- ja Põllumajandusministeerium">
          <a:extLst>
            <a:ext uri="{FF2B5EF4-FFF2-40B4-BE49-F238E27FC236}">
              <a16:creationId xmlns:a16="http://schemas.microsoft.com/office/drawing/2014/main" id="{4C56EC94-6031-8A30-D46A-EC66514ED269}"/>
            </a:ext>
          </a:extLst>
        </xdr:cNvPr>
        <xdr:cNvPicPr>
          <a:picLocks noChangeAspect="1"/>
        </xdr:cNvPicPr>
      </xdr:nvPicPr>
      <xdr:blipFill rotWithShape="1">
        <a:blip xmlns:r="http://schemas.openxmlformats.org/officeDocument/2006/relationships" r:embed="rId3"/>
        <a:srcRect t="23134" b="23308"/>
        <a:stretch>
          <a:fillRect/>
        </a:stretch>
      </xdr:blipFill>
      <xdr:spPr>
        <a:xfrm>
          <a:off x="1849394" y="11830049"/>
          <a:ext cx="2044700" cy="685801"/>
        </a:xfrm>
        <a:prstGeom prst="rect">
          <a:avLst/>
        </a:prstGeom>
      </xdr:spPr>
    </xdr:pic>
    <xdr:clientData/>
  </xdr:twoCellAnchor>
  <xdr:twoCellAnchor editAs="oneCell">
    <xdr:from>
      <xdr:col>1</xdr:col>
      <xdr:colOff>66675</xdr:colOff>
      <xdr:row>39</xdr:row>
      <xdr:rowOff>95250</xdr:rowOff>
    </xdr:from>
    <xdr:to>
      <xdr:col>1</xdr:col>
      <xdr:colOff>1531894</xdr:colOff>
      <xdr:row>39</xdr:row>
      <xdr:rowOff>749300</xdr:rowOff>
    </xdr:to>
    <xdr:pic>
      <xdr:nvPicPr>
        <xdr:cNvPr id="7" name="Logo Kliimaministeerium">
          <a:extLst>
            <a:ext uri="{FF2B5EF4-FFF2-40B4-BE49-F238E27FC236}">
              <a16:creationId xmlns:a16="http://schemas.microsoft.com/office/drawing/2014/main" id="{70493D66-681C-00EA-A731-4E3F637D319D}"/>
            </a:ext>
          </a:extLst>
        </xdr:cNvPr>
        <xdr:cNvPicPr>
          <a:picLocks noChangeAspect="1"/>
        </xdr:cNvPicPr>
      </xdr:nvPicPr>
      <xdr:blipFill>
        <a:blip xmlns:r="http://schemas.openxmlformats.org/officeDocument/2006/relationships" r:embed="rId4"/>
        <a:stretch>
          <a:fillRect/>
        </a:stretch>
      </xdr:blipFill>
      <xdr:spPr>
        <a:xfrm>
          <a:off x="219075" y="11963400"/>
          <a:ext cx="1471569" cy="660400"/>
        </a:xfrm>
        <a:prstGeom prst="rect">
          <a:avLst/>
        </a:prstGeom>
      </xdr:spPr>
    </xdr:pic>
    <xdr:clientData/>
  </xdr:twoCellAnchor>
  <xdr:twoCellAnchor editAs="oneCell">
    <xdr:from>
      <xdr:col>2</xdr:col>
      <xdr:colOff>407944</xdr:colOff>
      <xdr:row>39</xdr:row>
      <xdr:rowOff>104775</xdr:rowOff>
    </xdr:from>
    <xdr:to>
      <xdr:col>3</xdr:col>
      <xdr:colOff>600763</xdr:colOff>
      <xdr:row>39</xdr:row>
      <xdr:rowOff>847725</xdr:rowOff>
    </xdr:to>
    <xdr:pic>
      <xdr:nvPicPr>
        <xdr:cNvPr id="8" name="Logo KIK">
          <a:extLst>
            <a:ext uri="{FF2B5EF4-FFF2-40B4-BE49-F238E27FC236}">
              <a16:creationId xmlns:a16="http://schemas.microsoft.com/office/drawing/2014/main" id="{9A4BA80B-68BC-364E-0585-4610422554C6}"/>
            </a:ext>
          </a:extLst>
        </xdr:cNvPr>
        <xdr:cNvPicPr>
          <a:picLocks noChangeAspect="1"/>
        </xdr:cNvPicPr>
      </xdr:nvPicPr>
      <xdr:blipFill>
        <a:blip xmlns:r="http://schemas.openxmlformats.org/officeDocument/2006/relationships" r:embed="rId5"/>
        <a:stretch>
          <a:fillRect/>
        </a:stretch>
      </xdr:blipFill>
      <xdr:spPr>
        <a:xfrm>
          <a:off x="3732169" y="11972925"/>
          <a:ext cx="1307244" cy="736600"/>
        </a:xfrm>
        <a:prstGeom prst="rect">
          <a:avLst/>
        </a:prstGeom>
      </xdr:spPr>
    </xdr:pic>
    <xdr:clientData/>
  </xdr:twoCellAnchor>
  <xdr:twoCellAnchor editAs="oneCell">
    <xdr:from>
      <xdr:col>3</xdr:col>
      <xdr:colOff>810313</xdr:colOff>
      <xdr:row>39</xdr:row>
      <xdr:rowOff>200025</xdr:rowOff>
    </xdr:from>
    <xdr:to>
      <xdr:col>5</xdr:col>
      <xdr:colOff>522426</xdr:colOff>
      <xdr:row>39</xdr:row>
      <xdr:rowOff>790575</xdr:rowOff>
    </xdr:to>
    <xdr:pic>
      <xdr:nvPicPr>
        <xdr:cNvPr id="9" name="Logo Eesti Maaülikool">
          <a:extLst>
            <a:ext uri="{FF2B5EF4-FFF2-40B4-BE49-F238E27FC236}">
              <a16:creationId xmlns:a16="http://schemas.microsoft.com/office/drawing/2014/main" id="{171B7A82-49CB-FED9-516D-C9BAD67F9790}"/>
            </a:ext>
          </a:extLst>
        </xdr:cNvPr>
        <xdr:cNvPicPr>
          <a:picLocks noChangeAspect="1"/>
        </xdr:cNvPicPr>
      </xdr:nvPicPr>
      <xdr:blipFill>
        <a:blip xmlns:r="http://schemas.openxmlformats.org/officeDocument/2006/relationships" r:embed="rId6"/>
        <a:stretch>
          <a:fillRect/>
        </a:stretch>
      </xdr:blipFill>
      <xdr:spPr>
        <a:xfrm>
          <a:off x="5248963" y="12068175"/>
          <a:ext cx="1947313" cy="5842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 dockstate="right" visibility="0" width="525"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785CB589-40BD-4152-A11E-EAFDE5D6616E}">
  <we:reference id="WA200009404" version="1.0.0.8" store="Omex" storeType="OMEX"/>
  <we:alternateReferences>
    <we:reference id="WA200009404" version="1.0.0.8" store="WA200009404" storeType="OMEX"/>
  </we:alternateReferences>
  <we:properties>
    <we:property name="claude.fileId" value="&quot;56de0100-5360-4fcd-ba87-903e7c5542c8&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6C4C5093-C243-4FE1-BC94-BEBFCD33D7A5}">
  <we:reference id="WA200010725" version="1.0.0.1" store="Omex" storeType="OMEX"/>
  <we:alternateReferences>
    <we:reference id="WA200010725" version="1.0.0.1" store="WA200010725" storeType="OMEX"/>
  </we:alternateReferences>
  <we:properties>
    <we:property name="claude.fileId" value="&quot;66a7baf8-2331-4b00-8681-57df269c4c1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ria.ee/toetused/keskkonnasobraliku-majandamise-toetus-2026%20-%20p&#228;ringu%20alusel" TargetMode="External"/><Relationship Id="rId1" Type="http://schemas.openxmlformats.org/officeDocument/2006/relationships/hyperlink" Target="https://cert.msc.org/SupplierDirectory/VController.aspx?Path=02D03D11-054D-44F5-9076-B1BD00A2EB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7405-D5A8-4D9A-9FF1-269BD3F1EA78}">
  <dimension ref="A1:P51"/>
  <sheetViews>
    <sheetView showGridLines="0" tabSelected="1" zoomScale="80" workbookViewId="0">
      <selection activeCell="B3" sqref="B3:K3"/>
    </sheetView>
  </sheetViews>
  <sheetFormatPr defaultRowHeight="14.5" x14ac:dyDescent="0.35"/>
  <cols>
    <col min="1" max="1" width="2.26953125" customWidth="1"/>
    <col min="2" max="2" width="47.54296875" customWidth="1"/>
    <col min="3" max="7" width="16.7265625" customWidth="1"/>
    <col min="8" max="8" width="17.453125" customWidth="1"/>
    <col min="9" max="9" width="20.6328125" customWidth="1"/>
    <col min="10" max="10" width="20.26953125" customWidth="1"/>
    <col min="11" max="11" width="16.7265625" customWidth="1"/>
  </cols>
  <sheetData>
    <row r="1" spans="1:16" ht="30.75" customHeight="1" x14ac:dyDescent="0.35">
      <c r="A1" s="5"/>
      <c r="B1" s="5"/>
      <c r="C1" s="5"/>
      <c r="D1" s="5"/>
      <c r="E1" s="5"/>
      <c r="F1" s="5"/>
      <c r="G1" s="5"/>
      <c r="H1" s="5"/>
      <c r="I1" s="5"/>
      <c r="J1" s="5"/>
      <c r="K1" s="5"/>
      <c r="L1" s="5"/>
      <c r="M1" s="5"/>
      <c r="N1" s="5"/>
      <c r="O1" s="5"/>
      <c r="P1" s="5"/>
    </row>
    <row r="2" spans="1:16" ht="30" customHeight="1" x14ac:dyDescent="0.35">
      <c r="A2" s="5"/>
      <c r="B2" s="55" t="s">
        <v>0</v>
      </c>
      <c r="C2" s="55"/>
      <c r="D2" s="55"/>
      <c r="E2" s="55"/>
      <c r="F2" s="55"/>
      <c r="G2" s="55"/>
      <c r="H2" s="55"/>
      <c r="I2" s="55"/>
      <c r="J2" s="24"/>
      <c r="K2" s="24"/>
      <c r="L2" s="5"/>
      <c r="M2" s="5"/>
      <c r="N2" s="5"/>
      <c r="O2" s="5"/>
      <c r="P2" s="5"/>
    </row>
    <row r="3" spans="1:16" x14ac:dyDescent="0.35">
      <c r="A3" s="5"/>
      <c r="B3" s="56" t="s">
        <v>1</v>
      </c>
      <c r="C3" s="57"/>
      <c r="D3" s="57"/>
      <c r="E3" s="57"/>
      <c r="F3" s="57"/>
      <c r="G3" s="57"/>
      <c r="H3" s="57"/>
      <c r="I3" s="57"/>
      <c r="J3" s="57"/>
      <c r="K3" s="57"/>
      <c r="L3" s="5"/>
      <c r="M3" s="5"/>
      <c r="N3" s="5"/>
      <c r="O3" s="5"/>
      <c r="P3" s="5"/>
    </row>
    <row r="4" spans="1:16" x14ac:dyDescent="0.35">
      <c r="A4" s="5"/>
      <c r="B4" s="5"/>
      <c r="C4" s="5"/>
      <c r="D4" s="5"/>
      <c r="E4" s="5"/>
      <c r="F4" s="5"/>
      <c r="G4" s="5"/>
      <c r="H4" s="37"/>
      <c r="I4" s="37"/>
      <c r="J4" s="37"/>
      <c r="K4" s="5"/>
      <c r="L4" s="5"/>
      <c r="M4" s="5"/>
      <c r="N4" s="5"/>
      <c r="O4" s="5"/>
      <c r="P4" s="5"/>
    </row>
    <row r="5" spans="1:16" ht="30" customHeight="1" x14ac:dyDescent="0.35">
      <c r="A5" s="48"/>
      <c r="B5" s="50" t="s">
        <v>2</v>
      </c>
      <c r="C5" s="49"/>
      <c r="D5" s="58" t="s">
        <v>3</v>
      </c>
      <c r="E5" s="59"/>
      <c r="F5" s="59"/>
      <c r="G5" s="42"/>
      <c r="H5" s="58" t="s">
        <v>4</v>
      </c>
      <c r="I5" s="59"/>
      <c r="J5" s="60"/>
      <c r="K5" s="38"/>
      <c r="L5" s="5"/>
      <c r="M5" s="5"/>
      <c r="N5" s="5"/>
      <c r="O5" s="5"/>
      <c r="P5" s="5"/>
    </row>
    <row r="6" spans="1:16" ht="34" customHeight="1" x14ac:dyDescent="0.6">
      <c r="A6" s="48"/>
      <c r="B6" s="36">
        <f>COUNTA(Üldmudel!A2:A48)</f>
        <v>47</v>
      </c>
      <c r="C6" s="51"/>
      <c r="D6" s="36">
        <f>COUNTIF(Üldmudel!$B$2:$B$48,"Toit")</f>
        <v>8</v>
      </c>
      <c r="E6" s="36">
        <f>COUNTIF(Üldmudel!$B$2:$B$48,"Teenus")</f>
        <v>28</v>
      </c>
      <c r="F6" s="40">
        <f>COUNTIF(Üldmudel!$B$2:$B$48,"Toit + teenus")</f>
        <v>11</v>
      </c>
      <c r="G6" s="43"/>
      <c r="H6" s="39">
        <f>COUNTIF(Üldmudel!$E$2:$E$48,"Tehnilise kirjelduse nõue")</f>
        <v>34</v>
      </c>
      <c r="I6" s="36">
        <f>COUNTIF(Üldmudel!$E$2:$E$48,"Hindamiskriteerium")</f>
        <v>9</v>
      </c>
      <c r="J6" s="40">
        <f>COUNTIF(Üldmudel!$E$2:$E$48,"Tehnilise kirjelduse nõue/ hindamiskriteerium")</f>
        <v>3</v>
      </c>
      <c r="K6" s="38"/>
      <c r="L6" s="5"/>
      <c r="M6" s="5"/>
      <c r="N6" s="5"/>
      <c r="O6" s="5"/>
      <c r="P6" s="5"/>
    </row>
    <row r="7" spans="1:16" ht="54" customHeight="1" x14ac:dyDescent="0.35">
      <c r="A7" s="48"/>
      <c r="B7" s="52" t="s">
        <v>5</v>
      </c>
      <c r="C7" s="44"/>
      <c r="D7" s="41" t="s">
        <v>6</v>
      </c>
      <c r="E7" s="46" t="s">
        <v>7</v>
      </c>
      <c r="F7" s="45" t="s">
        <v>8</v>
      </c>
      <c r="G7" s="44"/>
      <c r="H7" s="41" t="s">
        <v>9</v>
      </c>
      <c r="I7" s="52" t="s">
        <v>10</v>
      </c>
      <c r="J7" s="45" t="s">
        <v>11</v>
      </c>
      <c r="K7" s="38"/>
      <c r="L7" s="5"/>
      <c r="M7" s="5"/>
      <c r="N7" s="5"/>
      <c r="O7" s="5"/>
      <c r="P7" s="5"/>
    </row>
    <row r="8" spans="1:16" x14ac:dyDescent="0.35">
      <c r="A8" s="5"/>
      <c r="B8" s="5"/>
      <c r="C8" s="5"/>
      <c r="D8" s="5"/>
      <c r="E8" s="47"/>
      <c r="F8" s="5"/>
      <c r="G8" s="5"/>
      <c r="H8" s="5"/>
      <c r="I8" s="5"/>
      <c r="J8" s="5"/>
      <c r="K8" s="5"/>
      <c r="L8" s="5"/>
      <c r="M8" s="5"/>
      <c r="N8" s="5"/>
      <c r="O8" s="5"/>
      <c r="P8" s="5"/>
    </row>
    <row r="9" spans="1:16" s="18" customFormat="1" ht="16.5" x14ac:dyDescent="0.35">
      <c r="A9" s="17"/>
      <c r="B9" s="16" t="s">
        <v>12</v>
      </c>
      <c r="C9" s="16"/>
      <c r="D9" s="16"/>
      <c r="E9" s="16"/>
      <c r="F9" s="16"/>
      <c r="G9" s="16"/>
      <c r="H9" s="16"/>
      <c r="I9" s="16"/>
      <c r="J9" s="16"/>
      <c r="K9" s="16"/>
      <c r="L9" s="17"/>
      <c r="M9" s="17"/>
      <c r="N9" s="17"/>
      <c r="O9" s="17"/>
      <c r="P9" s="17"/>
    </row>
    <row r="10" spans="1:16" s="18" customFormat="1" ht="34" customHeight="1" x14ac:dyDescent="0.35">
      <c r="A10" s="17"/>
      <c r="B10" s="19" t="s">
        <v>13</v>
      </c>
      <c r="C10" s="20" t="s">
        <v>14</v>
      </c>
      <c r="D10" s="20" t="s">
        <v>15</v>
      </c>
      <c r="E10" s="20" t="s">
        <v>16</v>
      </c>
      <c r="F10" s="20" t="s">
        <v>17</v>
      </c>
      <c r="G10" s="20" t="s">
        <v>18</v>
      </c>
      <c r="H10" s="17"/>
      <c r="I10" s="17"/>
      <c r="J10" s="17"/>
      <c r="K10" s="17"/>
      <c r="L10" s="17"/>
      <c r="M10" s="17"/>
      <c r="N10" s="17"/>
      <c r="O10" s="17"/>
      <c r="P10" s="17"/>
    </row>
    <row r="11" spans="1:16" s="18" customFormat="1" x14ac:dyDescent="0.35">
      <c r="A11" s="17"/>
      <c r="B11" s="17" t="s">
        <v>19</v>
      </c>
      <c r="C11" s="21">
        <f>COUNTIF(Üldmudel!F$2:F$48,"*K27*")</f>
        <v>13</v>
      </c>
      <c r="D11" s="21">
        <f>COUNTIFS(Üldmudel!F$2:F$48,"*S27*",Üldmudel!F$2:F$48,"&lt;&gt;*K30*")</f>
        <v>15</v>
      </c>
      <c r="E11" s="21">
        <f>COUNTIF(Üldmudel!F$2:F$48,"*K30*")</f>
        <v>3</v>
      </c>
      <c r="F11" s="21">
        <f>COUNTIF(Üldmudel!F$2:F$48,"*S30*")</f>
        <v>3</v>
      </c>
      <c r="G11" s="22">
        <f t="shared" ref="G11:G17" si="0">SUM(C11:F11)</f>
        <v>34</v>
      </c>
      <c r="H11" s="17"/>
      <c r="I11" s="17"/>
      <c r="J11" s="17"/>
      <c r="K11" s="17"/>
      <c r="L11" s="17"/>
      <c r="M11" s="17"/>
      <c r="N11" s="17"/>
      <c r="O11" s="17"/>
      <c r="P11" s="17"/>
    </row>
    <row r="12" spans="1:16" s="18" customFormat="1" x14ac:dyDescent="0.35">
      <c r="A12" s="17"/>
      <c r="B12" s="17" t="s">
        <v>20</v>
      </c>
      <c r="C12" s="21">
        <f>COUNTIF(Üldmudel!G$2:G$48,"*K27*")</f>
        <v>15</v>
      </c>
      <c r="D12" s="21">
        <f>COUNTIFS(Üldmudel!G$2:G$48,"*S27*",Üldmudel!G$2:G$48,"&lt;&gt;*K30*")</f>
        <v>16</v>
      </c>
      <c r="E12" s="21">
        <f>COUNTIF(Üldmudel!G$2:G$48,"*K30*")</f>
        <v>3</v>
      </c>
      <c r="F12" s="21">
        <f>COUNTIF(Üldmudel!G$2:G$48,"*S30*")</f>
        <v>3</v>
      </c>
      <c r="G12" s="22">
        <f t="shared" si="0"/>
        <v>37</v>
      </c>
      <c r="H12" s="17"/>
      <c r="I12" s="17"/>
      <c r="J12" s="17"/>
      <c r="K12" s="17"/>
      <c r="L12" s="17"/>
      <c r="M12" s="17"/>
      <c r="N12" s="17"/>
      <c r="O12" s="17"/>
      <c r="P12" s="17"/>
    </row>
    <row r="13" spans="1:16" s="18" customFormat="1" x14ac:dyDescent="0.35">
      <c r="A13" s="17"/>
      <c r="B13" s="17" t="s">
        <v>21</v>
      </c>
      <c r="C13" s="21">
        <f>COUNTIF(Üldmudel!H$2:H$48,"*K27*")</f>
        <v>8</v>
      </c>
      <c r="D13" s="21">
        <f>COUNTIFS(Üldmudel!H$2:H$48,"*S27*",Üldmudel!H$2:H$48,"&lt;&gt;*K30*")</f>
        <v>18</v>
      </c>
      <c r="E13" s="21">
        <f>COUNTIF(Üldmudel!H$2:H$48,"*K30*")</f>
        <v>3</v>
      </c>
      <c r="F13" s="21">
        <f>COUNTIF(Üldmudel!H$2:H$48,"*S30*")</f>
        <v>4</v>
      </c>
      <c r="G13" s="22">
        <f t="shared" si="0"/>
        <v>33</v>
      </c>
      <c r="H13" s="17"/>
      <c r="I13" s="17"/>
      <c r="J13" s="17"/>
      <c r="K13" s="67"/>
      <c r="L13" s="17"/>
      <c r="M13" s="17"/>
      <c r="N13" s="17"/>
      <c r="O13" s="17"/>
      <c r="P13" s="17"/>
    </row>
    <row r="14" spans="1:16" s="18" customFormat="1" x14ac:dyDescent="0.35">
      <c r="A14" s="17"/>
      <c r="B14" s="17" t="s">
        <v>22</v>
      </c>
      <c r="C14" s="21">
        <f>COUNTIF(Üldmudel!I$2:I$48,"*K27*")</f>
        <v>7</v>
      </c>
      <c r="D14" s="21">
        <f>COUNTIFS(Üldmudel!I$2:I$48,"*S27*",Üldmudel!I$2:I$48,"&lt;&gt;*K30*")</f>
        <v>14</v>
      </c>
      <c r="E14" s="21">
        <f>COUNTIF(Üldmudel!I$2:I$48,"*K30*")</f>
        <v>3</v>
      </c>
      <c r="F14" s="21">
        <f>COUNTIF(Üldmudel!I$2:I$48,"*S30*")</f>
        <v>3</v>
      </c>
      <c r="G14" s="22">
        <f t="shared" si="0"/>
        <v>27</v>
      </c>
      <c r="H14" s="17"/>
      <c r="I14" s="17"/>
      <c r="J14" s="17"/>
      <c r="K14" s="17"/>
      <c r="L14" s="17"/>
      <c r="M14" s="17"/>
      <c r="N14" s="17"/>
      <c r="O14" s="17"/>
      <c r="P14" s="17"/>
    </row>
    <row r="15" spans="1:16" s="18" customFormat="1" x14ac:dyDescent="0.35">
      <c r="A15" s="17"/>
      <c r="B15" s="17" t="s">
        <v>23</v>
      </c>
      <c r="C15" s="21">
        <f>COUNTIF(Üldmudel!J$2:J$48,"*K27*")</f>
        <v>2</v>
      </c>
      <c r="D15" s="21">
        <f>COUNTIFS(Üldmudel!J$2:J$48,"*S27*",Üldmudel!J$2:J$48,"&lt;&gt;*K30*")</f>
        <v>6</v>
      </c>
      <c r="E15" s="21">
        <f>COUNTIF(Üldmudel!J$2:J$48,"*K30*")</f>
        <v>0</v>
      </c>
      <c r="F15" s="21">
        <f>COUNTIF(Üldmudel!J$2:J$48,"*S30*")</f>
        <v>5</v>
      </c>
      <c r="G15" s="22">
        <f t="shared" si="0"/>
        <v>13</v>
      </c>
      <c r="H15" s="17"/>
      <c r="I15" s="17"/>
      <c r="J15" s="17"/>
      <c r="K15" s="17"/>
      <c r="L15" s="17"/>
      <c r="M15" s="17"/>
      <c r="N15" s="17"/>
      <c r="O15" s="17"/>
      <c r="P15" s="17"/>
    </row>
    <row r="16" spans="1:16" s="18" customFormat="1" x14ac:dyDescent="0.35">
      <c r="A16" s="17"/>
      <c r="B16" s="17" t="s">
        <v>24</v>
      </c>
      <c r="C16" s="21">
        <f>COUNTIF(Üldmudel!K$2:K$48,"*K27*")</f>
        <v>7</v>
      </c>
      <c r="D16" s="21">
        <f>COUNTIFS(Üldmudel!K$2:K$48,"*S27*",Üldmudel!K$2:K$48,"&lt;&gt;*K30*")</f>
        <v>19</v>
      </c>
      <c r="E16" s="21">
        <f>COUNTIF(Üldmudel!K$2:K$48,"*K30*")</f>
        <v>5</v>
      </c>
      <c r="F16" s="21">
        <f>COUNTIF(Üldmudel!K$2:K$48,"*S30*")</f>
        <v>5</v>
      </c>
      <c r="G16" s="22">
        <f t="shared" si="0"/>
        <v>36</v>
      </c>
      <c r="H16" s="17"/>
      <c r="I16" s="17"/>
      <c r="J16" s="17"/>
      <c r="K16" s="17"/>
      <c r="L16" s="17"/>
      <c r="M16" s="17"/>
      <c r="N16" s="17"/>
      <c r="O16" s="17"/>
      <c r="P16" s="17"/>
    </row>
    <row r="17" spans="1:16" s="18" customFormat="1" x14ac:dyDescent="0.35">
      <c r="A17" s="17"/>
      <c r="B17" s="17" t="s">
        <v>25</v>
      </c>
      <c r="C17" s="21">
        <f>COUNTIF(Üldmudel!L$2:L$48,"*K27*")</f>
        <v>12</v>
      </c>
      <c r="D17" s="21">
        <f>COUNTIFS(Üldmudel!L$2:L$48,"*S27*",Üldmudel!L$2:L$48,"&lt;&gt;*K30*")</f>
        <v>15</v>
      </c>
      <c r="E17" s="21">
        <f>COUNTIF(Üldmudel!L$2:L$48,"*K30*")</f>
        <v>4</v>
      </c>
      <c r="F17" s="21">
        <f>COUNTIF(Üldmudel!L$2:L$48,"*S30*")</f>
        <v>4</v>
      </c>
      <c r="G17" s="22">
        <f t="shared" si="0"/>
        <v>35</v>
      </c>
      <c r="H17" s="17"/>
      <c r="I17" s="17"/>
      <c r="J17" s="17"/>
      <c r="K17" s="17"/>
      <c r="L17" s="17"/>
      <c r="M17" s="17"/>
      <c r="N17" s="17"/>
      <c r="O17" s="17"/>
      <c r="P17" s="17"/>
    </row>
    <row r="18" spans="1:16" s="18" customFormat="1" ht="36.75" customHeight="1" x14ac:dyDescent="0.35">
      <c r="A18" s="17"/>
      <c r="B18" s="17"/>
      <c r="C18" s="17"/>
      <c r="D18" s="17"/>
      <c r="E18" s="17"/>
      <c r="F18" s="17"/>
      <c r="G18" s="17"/>
      <c r="H18" s="17"/>
      <c r="I18" s="17"/>
      <c r="J18" s="17"/>
      <c r="K18" s="17"/>
      <c r="L18" s="17"/>
      <c r="M18" s="17"/>
      <c r="N18" s="17"/>
      <c r="O18" s="17"/>
      <c r="P18" s="17"/>
    </row>
    <row r="19" spans="1:16" ht="29.25" customHeight="1" x14ac:dyDescent="0.35">
      <c r="A19" s="25"/>
      <c r="B19" s="25"/>
      <c r="C19" s="25"/>
      <c r="D19" s="25"/>
      <c r="E19" s="25"/>
      <c r="F19" s="25"/>
      <c r="G19" s="25"/>
      <c r="H19" s="25"/>
      <c r="I19" s="25"/>
      <c r="J19" s="25"/>
      <c r="K19" s="25"/>
      <c r="L19" s="25"/>
      <c r="M19" s="5"/>
      <c r="N19" s="5"/>
      <c r="O19" s="5"/>
      <c r="P19" s="5"/>
    </row>
    <row r="20" spans="1:16" ht="30" customHeight="1" x14ac:dyDescent="0.35">
      <c r="A20" s="25"/>
      <c r="B20" s="26" t="s">
        <v>26</v>
      </c>
      <c r="C20" s="26"/>
      <c r="D20" s="26"/>
      <c r="E20" s="26"/>
      <c r="F20" s="26"/>
      <c r="G20" s="26"/>
      <c r="H20" s="26"/>
      <c r="I20" s="26"/>
      <c r="J20" s="26"/>
      <c r="K20" s="26"/>
      <c r="L20" s="25"/>
      <c r="M20" s="5"/>
      <c r="N20" s="5"/>
      <c r="O20" s="5"/>
      <c r="P20" s="5"/>
    </row>
    <row r="21" spans="1:16" ht="50.15" customHeight="1" x14ac:dyDescent="0.35">
      <c r="A21" s="5"/>
      <c r="B21" s="32" t="s">
        <v>27</v>
      </c>
      <c r="C21" s="32" t="s">
        <v>28</v>
      </c>
      <c r="D21" s="32" t="s">
        <v>19</v>
      </c>
      <c r="E21" s="32" t="s">
        <v>20</v>
      </c>
      <c r="F21" s="32" t="s">
        <v>21</v>
      </c>
      <c r="G21" s="32" t="s">
        <v>22</v>
      </c>
      <c r="H21" s="32" t="s">
        <v>243</v>
      </c>
      <c r="I21" s="32" t="s">
        <v>24</v>
      </c>
      <c r="J21" s="32" t="s">
        <v>25</v>
      </c>
      <c r="K21" s="33"/>
      <c r="L21" s="5"/>
      <c r="M21" s="5"/>
      <c r="N21" s="5"/>
      <c r="O21" s="5"/>
      <c r="P21" s="5"/>
    </row>
    <row r="22" spans="1:16" ht="30" customHeight="1" thickBot="1" x14ac:dyDescent="0.4">
      <c r="A22" s="5"/>
      <c r="B22" s="27" t="s">
        <v>241</v>
      </c>
      <c r="C22" s="28">
        <f>COUNTIF(Üldmudel!$C$2:$C$48,"*"&amp;$B22&amp;"*")</f>
        <v>3</v>
      </c>
      <c r="D22" s="29" cm="1">
        <f t="array" ref="D22">SUMPRODUCT(ISNUMBER(SEARCH($B22,Üldmudel!$C$2:$C$48))*((ISNUMBER(SEARCH("27",Üldmudel!F$2:F$48))+ISNUMBER(SEARCH("30",Üldmudel!F$2:F$48)))&gt;0))</f>
        <v>2</v>
      </c>
      <c r="E22" s="29" cm="1">
        <f t="array" ref="E22">SUMPRODUCT(ISNUMBER(SEARCH($B22,Üldmudel!$C$2:$C$48))*((ISNUMBER(SEARCH("27",Üldmudel!G$2:G$48))+ISNUMBER(SEARCH("30",Üldmudel!G$2:G$48)))&gt;0))</f>
        <v>2</v>
      </c>
      <c r="F22" s="29" cm="1">
        <f t="array" ref="F22">SUMPRODUCT(ISNUMBER(SEARCH($B22,Üldmudel!$C$2:$C$48))*((ISNUMBER(SEARCH("27",Üldmudel!H$2:H$48))+ISNUMBER(SEARCH("30",Üldmudel!H$2:H$48)))&gt;0))</f>
        <v>3</v>
      </c>
      <c r="G22" s="29" cm="1">
        <f t="array" ref="G22">SUMPRODUCT(ISNUMBER(SEARCH($B22,Üldmudel!$C$2:$C$48))*((ISNUMBER(SEARCH("27",Üldmudel!I$2:I$48))+ISNUMBER(SEARCH("30",Üldmudel!I$2:I$48)))&gt;0))</f>
        <v>2</v>
      </c>
      <c r="H22" s="30" cm="1">
        <f t="array" ref="H22">SUMPRODUCT(ISNUMBER(SEARCH($B22,Üldmudel!$C$2:$C$48))*((ISNUMBER(SEARCH("27",Üldmudel!J$2:J$48))+ISNUMBER(SEARCH("30",Üldmudel!J$2:J$48)))&gt;0))</f>
        <v>0</v>
      </c>
      <c r="I22" s="29" cm="1">
        <f t="array" ref="I22">SUMPRODUCT(ISNUMBER(SEARCH($B22,Üldmudel!$C$2:$C$48))*((ISNUMBER(SEARCH("27",Üldmudel!K$2:K$48))+ISNUMBER(SEARCH("30",Üldmudel!K$2:K$48)))&gt;0))</f>
        <v>3</v>
      </c>
      <c r="J22" s="31" cm="1">
        <f t="array" ref="J22">SUMPRODUCT(ISNUMBER(SEARCH($B22,Üldmudel!$C$2:$C$48))*((ISNUMBER(SEARCH("27",Üldmudel!L$2:L$48))+ISNUMBER(SEARCH("30",Üldmudel!L$2:L$48)))&gt;0))</f>
        <v>2</v>
      </c>
      <c r="K22" s="34"/>
      <c r="L22" s="5"/>
      <c r="M22" s="5"/>
      <c r="N22" s="5"/>
      <c r="O22" s="5"/>
      <c r="P22" s="5"/>
    </row>
    <row r="23" spans="1:16" ht="30" customHeight="1" thickBot="1" x14ac:dyDescent="0.4">
      <c r="A23" s="5"/>
      <c r="B23" s="11" t="s">
        <v>29</v>
      </c>
      <c r="C23" s="13">
        <f>COUNTIF(Üldmudel!$C$2:$C$48,"*"&amp;$B23&amp;"*")</f>
        <v>7</v>
      </c>
      <c r="D23" s="7" cm="1">
        <f t="array" ref="D23">SUMPRODUCT(ISNUMBER(SEARCH($B23,Üldmudel!$C$2:$C$48))*((ISNUMBER(SEARCH("27",Üldmudel!F$2:F$48))+ISNUMBER(SEARCH("30",Üldmudel!F$2:F$48)))&gt;0))</f>
        <v>2</v>
      </c>
      <c r="E23" s="7" cm="1">
        <f t="array" ref="E23">SUMPRODUCT(ISNUMBER(SEARCH($B23,Üldmudel!$C$2:$C$48))*((ISNUMBER(SEARCH("27",Üldmudel!G$2:G$48))+ISNUMBER(SEARCH("30",Üldmudel!G$2:G$48)))&gt;0))</f>
        <v>3</v>
      </c>
      <c r="F23" s="7" cm="1">
        <f t="array" ref="F23">SUMPRODUCT(ISNUMBER(SEARCH($B23,Üldmudel!$C$2:$C$48))*((ISNUMBER(SEARCH("27",Üldmudel!H$2:H$48))+ISNUMBER(SEARCH("30",Üldmudel!H$2:H$48)))&gt;0))</f>
        <v>3</v>
      </c>
      <c r="G23" s="7" cm="1">
        <f t="array" ref="G23">SUMPRODUCT(ISNUMBER(SEARCH($B23,Üldmudel!$C$2:$C$48))*((ISNUMBER(SEARCH("27",Üldmudel!I$2:I$48))+ISNUMBER(SEARCH("30",Üldmudel!I$2:I$48)))&gt;0))</f>
        <v>2</v>
      </c>
      <c r="H23" s="14" cm="1">
        <f t="array" ref="H23">SUMPRODUCT(ISNUMBER(SEARCH($B23,Üldmudel!$C$2:$C$48))*((ISNUMBER(SEARCH("27",Üldmudel!J$2:J$48))+ISNUMBER(SEARCH("30",Üldmudel!J$2:J$48)))&gt;0))</f>
        <v>0</v>
      </c>
      <c r="I23" s="7" cm="1">
        <f t="array" ref="I23">SUMPRODUCT(ISNUMBER(SEARCH($B23,Üldmudel!$C$2:$C$48))*((ISNUMBER(SEARCH("27",Üldmudel!K$2:K$48))+ISNUMBER(SEARCH("30",Üldmudel!K$2:K$48)))&gt;0))</f>
        <v>4</v>
      </c>
      <c r="J23" s="8" cm="1">
        <f t="array" ref="J23">SUMPRODUCT(ISNUMBER(SEARCH($B23,Üldmudel!$C$2:$C$48))*((ISNUMBER(SEARCH("27",Üldmudel!L$2:L$48))+ISNUMBER(SEARCH("30",Üldmudel!L$2:L$48)))&gt;0))</f>
        <v>4</v>
      </c>
      <c r="K23" s="35"/>
      <c r="L23" s="5"/>
      <c r="M23" s="5"/>
      <c r="N23" s="5"/>
      <c r="O23" s="5"/>
      <c r="P23" s="5"/>
    </row>
    <row r="24" spans="1:16" ht="30" customHeight="1" thickBot="1" x14ac:dyDescent="0.4">
      <c r="A24" s="5"/>
      <c r="B24" s="11" t="s">
        <v>30</v>
      </c>
      <c r="C24" s="13">
        <f>COUNTIF(Üldmudel!$C$2:$C$48,"*"&amp;$B24&amp;"*")</f>
        <v>5</v>
      </c>
      <c r="D24" s="7" cm="1">
        <f t="array" ref="D24">SUMPRODUCT(ISNUMBER(SEARCH($B24,Üldmudel!$C$2:$C$48))*((ISNUMBER(SEARCH("27",Üldmudel!F$2:F$48))+ISNUMBER(SEARCH("30",Üldmudel!F$2:F$48)))&gt;0))</f>
        <v>5</v>
      </c>
      <c r="E24" s="7" cm="1">
        <f t="array" ref="E24">SUMPRODUCT(ISNUMBER(SEARCH($B24,Üldmudel!$C$2:$C$48))*((ISNUMBER(SEARCH("27",Üldmudel!G$2:G$48))+ISNUMBER(SEARCH("30",Üldmudel!G$2:G$48)))&gt;0))</f>
        <v>5</v>
      </c>
      <c r="F24" s="7" cm="1">
        <f t="array" ref="F24">SUMPRODUCT(ISNUMBER(SEARCH($B24,Üldmudel!$C$2:$C$48))*((ISNUMBER(SEARCH("27",Üldmudel!H$2:H$48))+ISNUMBER(SEARCH("30",Üldmudel!H$2:H$48)))&gt;0))</f>
        <v>5</v>
      </c>
      <c r="G24" s="7" cm="1">
        <f t="array" ref="G24">SUMPRODUCT(ISNUMBER(SEARCH($B24,Üldmudel!$C$2:$C$48))*((ISNUMBER(SEARCH("27",Üldmudel!I$2:I$48))+ISNUMBER(SEARCH("30",Üldmudel!I$2:I$48)))&gt;0))</f>
        <v>5</v>
      </c>
      <c r="H24" s="7" cm="1">
        <f t="array" ref="H24">SUMPRODUCT(ISNUMBER(SEARCH($B24,Üldmudel!$C$2:$C$48))*((ISNUMBER(SEARCH("27",Üldmudel!J$2:J$48))+ISNUMBER(SEARCH("30",Üldmudel!J$2:J$48)))&gt;0))</f>
        <v>5</v>
      </c>
      <c r="I24" s="7" cm="1">
        <f t="array" ref="I24">SUMPRODUCT(ISNUMBER(SEARCH($B24,Üldmudel!$C$2:$C$48))*((ISNUMBER(SEARCH("27",Üldmudel!K$2:K$48))+ISNUMBER(SEARCH("30",Üldmudel!K$2:K$48)))&gt;0))</f>
        <v>5</v>
      </c>
      <c r="J24" s="8" cm="1">
        <f t="array" ref="J24">SUMPRODUCT(ISNUMBER(SEARCH($B24,Üldmudel!$C$2:$C$48))*((ISNUMBER(SEARCH("27",Üldmudel!L$2:L$48))+ISNUMBER(SEARCH("30",Üldmudel!L$2:L$48)))&gt;0))</f>
        <v>5</v>
      </c>
      <c r="K24" s="35"/>
      <c r="L24" s="5"/>
      <c r="M24" s="5"/>
      <c r="N24" s="5"/>
      <c r="O24" s="5"/>
      <c r="P24" s="5"/>
    </row>
    <row r="25" spans="1:16" ht="30" customHeight="1" thickBot="1" x14ac:dyDescent="0.4">
      <c r="A25" s="5"/>
      <c r="B25" s="11" t="s">
        <v>31</v>
      </c>
      <c r="C25" s="13">
        <f>COUNTIF(Üldmudel!$C$2:$C$48,"*"&amp;$B25&amp;"*")</f>
        <v>8</v>
      </c>
      <c r="D25" s="7" cm="1">
        <f t="array" ref="D25">SUMPRODUCT(ISNUMBER(SEARCH($B25,Üldmudel!$C$2:$C$48))*((ISNUMBER(SEARCH("27",Üldmudel!F$2:F$48))+ISNUMBER(SEARCH("30",Üldmudel!F$2:F$48)))&gt;0))</f>
        <v>8</v>
      </c>
      <c r="E25" s="7" cm="1">
        <f t="array" ref="E25">SUMPRODUCT(ISNUMBER(SEARCH($B25,Üldmudel!$C$2:$C$48))*((ISNUMBER(SEARCH("27",Üldmudel!G$2:G$48))+ISNUMBER(SEARCH("30",Üldmudel!G$2:G$48)))&gt;0))</f>
        <v>8</v>
      </c>
      <c r="F25" s="7" cm="1">
        <f t="array" ref="F25">SUMPRODUCT(ISNUMBER(SEARCH($B25,Üldmudel!$C$2:$C$48))*((ISNUMBER(SEARCH("27",Üldmudel!H$2:H$48))+ISNUMBER(SEARCH("30",Üldmudel!H$2:H$48)))&gt;0))</f>
        <v>8</v>
      </c>
      <c r="G25" s="7" cm="1">
        <f t="array" ref="G25">SUMPRODUCT(ISNUMBER(SEARCH($B25,Üldmudel!$C$2:$C$48))*((ISNUMBER(SEARCH("27",Üldmudel!I$2:I$48))+ISNUMBER(SEARCH("30",Üldmudel!I$2:I$48)))&gt;0))</f>
        <v>6</v>
      </c>
      <c r="H25" s="7" cm="1">
        <f t="array" ref="H25">SUMPRODUCT(ISNUMBER(SEARCH($B25,Üldmudel!$C$2:$C$48))*((ISNUMBER(SEARCH("27",Üldmudel!J$2:J$48))+ISNUMBER(SEARCH("30",Üldmudel!J$2:J$48)))&gt;0))</f>
        <v>4</v>
      </c>
      <c r="I25" s="7" cm="1">
        <f t="array" ref="I25">SUMPRODUCT(ISNUMBER(SEARCH($B25,Üldmudel!$C$2:$C$48))*((ISNUMBER(SEARCH("27",Üldmudel!K$2:K$48))+ISNUMBER(SEARCH("30",Üldmudel!K$2:K$48)))&gt;0))</f>
        <v>7</v>
      </c>
      <c r="J25" s="8" cm="1">
        <f t="array" ref="J25">SUMPRODUCT(ISNUMBER(SEARCH($B25,Üldmudel!$C$2:$C$48))*((ISNUMBER(SEARCH("27",Üldmudel!L$2:L$48))+ISNUMBER(SEARCH("30",Üldmudel!L$2:L$48)))&gt;0))</f>
        <v>8</v>
      </c>
      <c r="K25" s="35"/>
      <c r="L25" s="5"/>
      <c r="M25" s="5"/>
      <c r="N25" s="5"/>
      <c r="O25" s="5"/>
      <c r="P25" s="5"/>
    </row>
    <row r="26" spans="1:16" ht="30" customHeight="1" thickBot="1" x14ac:dyDescent="0.4">
      <c r="A26" s="5"/>
      <c r="B26" s="11" t="s">
        <v>32</v>
      </c>
      <c r="C26" s="13">
        <f>COUNTIF(Üldmudel!$C$2:$C$48,"*"&amp;$B26&amp;"*")</f>
        <v>3</v>
      </c>
      <c r="D26" s="7" cm="1">
        <f t="array" ref="D26">SUMPRODUCT(ISNUMBER(SEARCH($B26,Üldmudel!$C$2:$C$48))*((ISNUMBER(SEARCH("27",Üldmudel!F$2:F$48))+ISNUMBER(SEARCH("30",Üldmudel!F$2:F$48)))&gt;0))</f>
        <v>1</v>
      </c>
      <c r="E26" s="7" cm="1">
        <f t="array" ref="E26">SUMPRODUCT(ISNUMBER(SEARCH($B26,Üldmudel!$C$2:$C$48))*((ISNUMBER(SEARCH("27",Üldmudel!G$2:G$48))+ISNUMBER(SEARCH("30",Üldmudel!G$2:G$48)))&gt;0))</f>
        <v>1</v>
      </c>
      <c r="F26" s="7" cm="1">
        <f t="array" ref="F26">SUMPRODUCT(ISNUMBER(SEARCH($B26,Üldmudel!$C$2:$C$48))*((ISNUMBER(SEARCH("27",Üldmudel!H$2:H$48))+ISNUMBER(SEARCH("30",Üldmudel!H$2:H$48)))&gt;0))</f>
        <v>3</v>
      </c>
      <c r="G26" s="7" cm="1">
        <f t="array" ref="G26">SUMPRODUCT(ISNUMBER(SEARCH($B26,Üldmudel!$C$2:$C$48))*((ISNUMBER(SEARCH("27",Üldmudel!I$2:I$48))+ISNUMBER(SEARCH("30",Üldmudel!I$2:I$48)))&gt;0))</f>
        <v>1</v>
      </c>
      <c r="H26" s="7" cm="1">
        <f t="array" ref="H26">SUMPRODUCT(ISNUMBER(SEARCH($B26,Üldmudel!$C$2:$C$48))*((ISNUMBER(SEARCH("27",Üldmudel!J$2:J$48))+ISNUMBER(SEARCH("30",Üldmudel!J$2:J$48)))&gt;0))</f>
        <v>1</v>
      </c>
      <c r="I26" s="7" cm="1">
        <f t="array" ref="I26">SUMPRODUCT(ISNUMBER(SEARCH($B26,Üldmudel!$C$2:$C$48))*((ISNUMBER(SEARCH("27",Üldmudel!K$2:K$48))+ISNUMBER(SEARCH("30",Üldmudel!K$2:K$48)))&gt;0))</f>
        <v>3</v>
      </c>
      <c r="J26" s="8" cm="1">
        <f t="array" ref="J26">SUMPRODUCT(ISNUMBER(SEARCH($B26,Üldmudel!$C$2:$C$48))*((ISNUMBER(SEARCH("27",Üldmudel!L$2:L$48))+ISNUMBER(SEARCH("30",Üldmudel!L$2:L$48)))&gt;0))</f>
        <v>3</v>
      </c>
      <c r="K26" s="35"/>
      <c r="L26" s="5"/>
      <c r="M26" s="5"/>
      <c r="N26" s="5"/>
      <c r="O26" s="5"/>
      <c r="P26" s="5"/>
    </row>
    <row r="27" spans="1:16" ht="30" customHeight="1" thickBot="1" x14ac:dyDescent="0.4">
      <c r="A27" s="5"/>
      <c r="B27" s="11" t="s">
        <v>33</v>
      </c>
      <c r="C27" s="13">
        <f>COUNTIF(Üldmudel!$C$2:$C$48,"*"&amp;$B27&amp;"*")</f>
        <v>12</v>
      </c>
      <c r="D27" s="7" cm="1">
        <f t="array" ref="D27">SUMPRODUCT(ISNUMBER(SEARCH($B27,Üldmudel!$C$2:$C$48))*((ISNUMBER(SEARCH("27",Üldmudel!F$2:F$48))+ISNUMBER(SEARCH("30",Üldmudel!F$2:F$48)))&gt;0))</f>
        <v>8</v>
      </c>
      <c r="E27" s="7" cm="1">
        <f t="array" ref="E27">SUMPRODUCT(ISNUMBER(SEARCH($B27,Üldmudel!$C$2:$C$48))*((ISNUMBER(SEARCH("27",Üldmudel!G$2:G$48))+ISNUMBER(SEARCH("30",Üldmudel!G$2:G$48)))&gt;0))</f>
        <v>9</v>
      </c>
      <c r="F27" s="7" cm="1">
        <f t="array" ref="F27">SUMPRODUCT(ISNUMBER(SEARCH($B27,Üldmudel!$C$2:$C$48))*((ISNUMBER(SEARCH("27",Üldmudel!H$2:H$48))+ISNUMBER(SEARCH("30",Üldmudel!H$2:H$48)))&gt;0))</f>
        <v>5</v>
      </c>
      <c r="G27" s="7" cm="1">
        <f t="array" ref="G27">SUMPRODUCT(ISNUMBER(SEARCH($B27,Üldmudel!$C$2:$C$48))*((ISNUMBER(SEARCH("27",Üldmudel!I$2:I$48))+ISNUMBER(SEARCH("30",Üldmudel!I$2:I$48)))&gt;0))</f>
        <v>6</v>
      </c>
      <c r="H27" s="7" cm="1">
        <f t="array" ref="H27">SUMPRODUCT(ISNUMBER(SEARCH($B27,Üldmudel!$C$2:$C$48))*((ISNUMBER(SEARCH("27",Üldmudel!J$2:J$48))+ISNUMBER(SEARCH("30",Üldmudel!J$2:J$48)))&gt;0))</f>
        <v>2</v>
      </c>
      <c r="I27" s="7" cm="1">
        <f t="array" ref="I27">SUMPRODUCT(ISNUMBER(SEARCH($B27,Üldmudel!$C$2:$C$48))*((ISNUMBER(SEARCH("27",Üldmudel!K$2:K$48))+ISNUMBER(SEARCH("30",Üldmudel!K$2:K$48)))&gt;0))</f>
        <v>8</v>
      </c>
      <c r="J27" s="8" cm="1">
        <f t="array" ref="J27">SUMPRODUCT(ISNUMBER(SEARCH($B27,Üldmudel!$C$2:$C$48))*((ISNUMBER(SEARCH("27",Üldmudel!L$2:L$48))+ISNUMBER(SEARCH("30",Üldmudel!L$2:L$48)))&gt;0))</f>
        <v>6</v>
      </c>
      <c r="K27" s="35"/>
      <c r="L27" s="5"/>
      <c r="M27" s="5"/>
      <c r="N27" s="5"/>
      <c r="O27" s="5"/>
      <c r="P27" s="5"/>
    </row>
    <row r="28" spans="1:16" ht="30" customHeight="1" thickBot="1" x14ac:dyDescent="0.4">
      <c r="A28" s="5"/>
      <c r="B28" s="11" t="s">
        <v>34</v>
      </c>
      <c r="C28" s="13">
        <f>COUNTIF(Üldmudel!$C$2:$C$48,"*"&amp;$B28&amp;"*")</f>
        <v>2</v>
      </c>
      <c r="D28" s="7" cm="1">
        <f t="array" ref="D28">SUMPRODUCT(ISNUMBER(SEARCH($B28,Üldmudel!$C$2:$C$48))*((ISNUMBER(SEARCH("27",Üldmudel!F$2:F$48))+ISNUMBER(SEARCH("30",Üldmudel!F$2:F$48)))&gt;0))</f>
        <v>2</v>
      </c>
      <c r="E28" s="7" cm="1">
        <f t="array" ref="E28">SUMPRODUCT(ISNUMBER(SEARCH($B28,Üldmudel!$C$2:$C$48))*((ISNUMBER(SEARCH("27",Üldmudel!G$2:G$48))+ISNUMBER(SEARCH("30",Üldmudel!G$2:G$48)))&gt;0))</f>
        <v>2</v>
      </c>
      <c r="F28" s="7" cm="1">
        <f t="array" ref="F28">SUMPRODUCT(ISNUMBER(SEARCH($B28,Üldmudel!$C$2:$C$48))*((ISNUMBER(SEARCH("27",Üldmudel!H$2:H$48))+ISNUMBER(SEARCH("30",Üldmudel!H$2:H$48)))&gt;0))</f>
        <v>2</v>
      </c>
      <c r="G28" s="7" cm="1">
        <f t="array" ref="G28">SUMPRODUCT(ISNUMBER(SEARCH($B28,Üldmudel!$C$2:$C$48))*((ISNUMBER(SEARCH("27",Üldmudel!I$2:I$48))+ISNUMBER(SEARCH("30",Üldmudel!I$2:I$48)))&gt;0))</f>
        <v>2</v>
      </c>
      <c r="H28" s="7" cm="1">
        <f t="array" ref="H28">SUMPRODUCT(ISNUMBER(SEARCH($B28,Üldmudel!$C$2:$C$48))*((ISNUMBER(SEARCH("27",Üldmudel!J$2:J$48))+ISNUMBER(SEARCH("30",Üldmudel!J$2:J$48)))&gt;0))</f>
        <v>1</v>
      </c>
      <c r="I28" s="7" cm="1">
        <f t="array" ref="I28">SUMPRODUCT(ISNUMBER(SEARCH($B28,Üldmudel!$C$2:$C$48))*((ISNUMBER(SEARCH("27",Üldmudel!K$2:K$48))+ISNUMBER(SEARCH("30",Üldmudel!K$2:K$48)))&gt;0))</f>
        <v>2</v>
      </c>
      <c r="J28" s="8" cm="1">
        <f t="array" ref="J28">SUMPRODUCT(ISNUMBER(SEARCH($B28,Üldmudel!$C$2:$C$48))*((ISNUMBER(SEARCH("27",Üldmudel!L$2:L$48))+ISNUMBER(SEARCH("30",Üldmudel!L$2:L$48)))&gt;0))</f>
        <v>2</v>
      </c>
      <c r="K28" s="35"/>
      <c r="L28" s="5"/>
      <c r="M28" s="5"/>
      <c r="N28" s="5"/>
      <c r="O28" s="5"/>
      <c r="P28" s="5"/>
    </row>
    <row r="29" spans="1:16" ht="30" customHeight="1" thickBot="1" x14ac:dyDescent="0.4">
      <c r="A29" s="5"/>
      <c r="B29" s="11" t="s">
        <v>242</v>
      </c>
      <c r="C29" s="13">
        <f>COUNTIF(Üldmudel!$C$2:$C$48,"*"&amp;$B29&amp;"*")</f>
        <v>1</v>
      </c>
      <c r="D29" s="7" cm="1">
        <f t="array" ref="D29">SUMPRODUCT(ISNUMBER(SEARCH($B29,Üldmudel!$C$2:$C$48))*((ISNUMBER(SEARCH("27",Üldmudel!F$2:F$48))+ISNUMBER(SEARCH("30",Üldmudel!F$2:F$48)))&gt;0))</f>
        <v>1</v>
      </c>
      <c r="E29" s="7" cm="1">
        <f t="array" ref="E29">SUMPRODUCT(ISNUMBER(SEARCH($B29,Üldmudel!$C$2:$C$48))*((ISNUMBER(SEARCH("27",Üldmudel!G$2:G$48))+ISNUMBER(SEARCH("30",Üldmudel!G$2:G$48)))&gt;0))</f>
        <v>1</v>
      </c>
      <c r="F29" s="7" cm="1">
        <f t="array" ref="F29">SUMPRODUCT(ISNUMBER(SEARCH($B29,Üldmudel!$C$2:$C$48))*((ISNUMBER(SEARCH("27",Üldmudel!H$2:H$48))+ISNUMBER(SEARCH("30",Üldmudel!H$2:H$48)))&gt;0))</f>
        <v>1</v>
      </c>
      <c r="G29" s="7" cm="1">
        <f t="array" ref="G29">SUMPRODUCT(ISNUMBER(SEARCH($B29,Üldmudel!$C$2:$C$48))*((ISNUMBER(SEARCH("27",Üldmudel!I$2:I$48))+ISNUMBER(SEARCH("30",Üldmudel!I$2:I$48)))&gt;0))</f>
        <v>1</v>
      </c>
      <c r="H29" s="7" cm="1">
        <f t="array" ref="H29">SUMPRODUCT(ISNUMBER(SEARCH($B29,Üldmudel!$C$2:$C$48))*((ISNUMBER(SEARCH("27",Üldmudel!J$2:J$48))+ISNUMBER(SEARCH("30",Üldmudel!J$2:J$48)))&gt;0))</f>
        <v>1</v>
      </c>
      <c r="I29" s="7" cm="1">
        <f t="array" ref="I29">SUMPRODUCT(ISNUMBER(SEARCH($B29,Üldmudel!$C$2:$C$48))*((ISNUMBER(SEARCH("27",Üldmudel!K$2:K$48))+ISNUMBER(SEARCH("30",Üldmudel!K$2:K$48)))&gt;0))</f>
        <v>1</v>
      </c>
      <c r="J29" s="8" cm="1">
        <f t="array" ref="J29">SUMPRODUCT(ISNUMBER(SEARCH($B29,Üldmudel!$C$2:$C$48))*((ISNUMBER(SEARCH("27",Üldmudel!L$2:L$48))+ISNUMBER(SEARCH("30",Üldmudel!L$2:L$48)))&gt;0))</f>
        <v>1</v>
      </c>
      <c r="K29" s="35"/>
      <c r="L29" s="5"/>
      <c r="M29" s="5"/>
      <c r="N29" s="5"/>
      <c r="O29" s="5"/>
      <c r="P29" s="5"/>
    </row>
    <row r="30" spans="1:16" ht="30" customHeight="1" thickBot="1" x14ac:dyDescent="0.4">
      <c r="A30" s="5"/>
      <c r="B30" s="11" t="s">
        <v>35</v>
      </c>
      <c r="C30" s="13">
        <f>COUNTIF(Üldmudel!$C$2:$C$48,"*"&amp;$B30&amp;"*")</f>
        <v>1</v>
      </c>
      <c r="D30" s="7" cm="1">
        <f t="array" ref="D30">SUMPRODUCT(ISNUMBER(SEARCH($B30,Üldmudel!$C$2:$C$48))*((ISNUMBER(SEARCH("27",Üldmudel!F$2:F$48))+ISNUMBER(SEARCH("30",Üldmudel!F$2:F$48)))&gt;0))</f>
        <v>1</v>
      </c>
      <c r="E30" s="7" cm="1">
        <f t="array" ref="E30">SUMPRODUCT(ISNUMBER(SEARCH($B30,Üldmudel!$C$2:$C$48))*((ISNUMBER(SEARCH("27",Üldmudel!G$2:G$48))+ISNUMBER(SEARCH("30",Üldmudel!G$2:G$48)))&gt;0))</f>
        <v>1</v>
      </c>
      <c r="F30" s="7" cm="1">
        <f t="array" ref="F30">SUMPRODUCT(ISNUMBER(SEARCH($B30,Üldmudel!$C$2:$C$48))*((ISNUMBER(SEARCH("27",Üldmudel!H$2:H$48))+ISNUMBER(SEARCH("30",Üldmudel!H$2:H$48)))&gt;0))</f>
        <v>1</v>
      </c>
      <c r="G30" s="14" cm="1">
        <f t="array" ref="G30">SUMPRODUCT(ISNUMBER(SEARCH($B30,Üldmudel!$C$2:$C$48))*((ISNUMBER(SEARCH("27",Üldmudel!I$2:I$48))+ISNUMBER(SEARCH("30",Üldmudel!I$2:I$48)))&gt;0))</f>
        <v>0</v>
      </c>
      <c r="H30" s="14" cm="1">
        <f t="array" ref="H30">SUMPRODUCT(ISNUMBER(SEARCH($B30,Üldmudel!$C$2:$C$48))*((ISNUMBER(SEARCH("27",Üldmudel!J$2:J$48))+ISNUMBER(SEARCH("30",Üldmudel!J$2:J$48)))&gt;0))</f>
        <v>0</v>
      </c>
      <c r="I30" s="7" cm="1">
        <f t="array" ref="I30">SUMPRODUCT(ISNUMBER(SEARCH($B30,Üldmudel!$C$2:$C$48))*((ISNUMBER(SEARCH("27",Üldmudel!K$2:K$48))+ISNUMBER(SEARCH("30",Üldmudel!K$2:K$48)))&gt;0))</f>
        <v>1</v>
      </c>
      <c r="J30" s="8" cm="1">
        <f t="array" ref="J30">SUMPRODUCT(ISNUMBER(SEARCH($B30,Üldmudel!$C$2:$C$48))*((ISNUMBER(SEARCH("27",Üldmudel!L$2:L$48))+ISNUMBER(SEARCH("30",Üldmudel!L$2:L$48)))&gt;0))</f>
        <v>1</v>
      </c>
      <c r="K30" s="35"/>
      <c r="L30" s="5"/>
      <c r="M30" s="5"/>
      <c r="N30" s="5"/>
      <c r="O30" s="5"/>
      <c r="P30" s="5"/>
    </row>
    <row r="31" spans="1:16" ht="30" customHeight="1" thickBot="1" x14ac:dyDescent="0.4">
      <c r="A31" s="5"/>
      <c r="B31" s="11" t="s">
        <v>36</v>
      </c>
      <c r="C31" s="13">
        <f>COUNTIF(Üldmudel!$C$2:$C$48,"*"&amp;$B31&amp;"*")</f>
        <v>6</v>
      </c>
      <c r="D31" s="7" cm="1">
        <f t="array" ref="D31">SUMPRODUCT(ISNUMBER(SEARCH($B31,Üldmudel!$C$2:$C$48))*((ISNUMBER(SEARCH("27",Üldmudel!F$2:F$48))+ISNUMBER(SEARCH("30",Üldmudel!F$2:F$48)))&gt;0))</f>
        <v>5</v>
      </c>
      <c r="E31" s="7" cm="1">
        <f t="array" ref="E31">SUMPRODUCT(ISNUMBER(SEARCH($B31,Üldmudel!$C$2:$C$48))*((ISNUMBER(SEARCH("27",Üldmudel!G$2:G$48))+ISNUMBER(SEARCH("30",Üldmudel!G$2:G$48)))&gt;0))</f>
        <v>6</v>
      </c>
      <c r="F31" s="7" cm="1">
        <f t="array" ref="F31">SUMPRODUCT(ISNUMBER(SEARCH($B31,Üldmudel!$C$2:$C$48))*((ISNUMBER(SEARCH("27",Üldmudel!H$2:H$48))+ISNUMBER(SEARCH("30",Üldmudel!H$2:H$48)))&gt;0))</f>
        <v>3</v>
      </c>
      <c r="G31" s="7" cm="1">
        <f t="array" ref="G31">SUMPRODUCT(ISNUMBER(SEARCH($B31,Üldmudel!$C$2:$C$48))*((ISNUMBER(SEARCH("27",Üldmudel!I$2:I$48))+ISNUMBER(SEARCH("30",Üldmudel!I$2:I$48)))&gt;0))</f>
        <v>3</v>
      </c>
      <c r="H31" s="14" cm="1">
        <f t="array" ref="H31">SUMPRODUCT(ISNUMBER(SEARCH($B31,Üldmudel!$C$2:$C$48))*((ISNUMBER(SEARCH("27",Üldmudel!J$2:J$48))+ISNUMBER(SEARCH("30",Üldmudel!J$2:J$48)))&gt;0))</f>
        <v>0</v>
      </c>
      <c r="I31" s="7" cm="1">
        <f t="array" ref="I31">SUMPRODUCT(ISNUMBER(SEARCH($B31,Üldmudel!$C$2:$C$48))*((ISNUMBER(SEARCH("27",Üldmudel!K$2:K$48))+ISNUMBER(SEARCH("30",Üldmudel!K$2:K$48)))&gt;0))</f>
        <v>3</v>
      </c>
      <c r="J31" s="8" cm="1">
        <f t="array" ref="J31">SUMPRODUCT(ISNUMBER(SEARCH($B31,Üldmudel!$C$2:$C$48))*((ISNUMBER(SEARCH("27",Üldmudel!L$2:L$48))+ISNUMBER(SEARCH("30",Üldmudel!L$2:L$48)))&gt;0))</f>
        <v>4</v>
      </c>
      <c r="K31" s="35"/>
      <c r="L31" s="5"/>
      <c r="M31" s="5"/>
      <c r="N31" s="5"/>
      <c r="O31" s="5"/>
      <c r="P31" s="5"/>
    </row>
    <row r="32" spans="1:16" x14ac:dyDescent="0.35">
      <c r="A32" s="5"/>
      <c r="B32" s="61" t="s">
        <v>37</v>
      </c>
      <c r="C32" s="62"/>
      <c r="D32" s="63" t="s">
        <v>38</v>
      </c>
      <c r="E32" s="64"/>
      <c r="F32" s="65" t="s">
        <v>39</v>
      </c>
      <c r="G32" s="66"/>
      <c r="H32" s="9"/>
      <c r="I32" s="9"/>
      <c r="J32" s="9"/>
      <c r="K32" s="6"/>
      <c r="L32" s="5"/>
      <c r="M32" s="5"/>
      <c r="N32" s="5"/>
      <c r="O32" s="5"/>
      <c r="P32" s="5"/>
    </row>
    <row r="33" spans="1:16" x14ac:dyDescent="0.35">
      <c r="A33" s="5"/>
      <c r="B33" s="5"/>
      <c r="C33" s="5"/>
      <c r="D33" s="5"/>
      <c r="E33" s="5"/>
      <c r="F33" s="5"/>
      <c r="G33" s="5"/>
      <c r="H33" s="5"/>
      <c r="I33" s="5"/>
      <c r="J33" s="5"/>
      <c r="K33" s="5"/>
      <c r="L33" s="5"/>
      <c r="M33" s="5"/>
      <c r="N33" s="5"/>
      <c r="O33" s="5"/>
      <c r="P33" s="5"/>
    </row>
    <row r="34" spans="1:16" x14ac:dyDescent="0.35">
      <c r="A34" s="5"/>
      <c r="B34" s="10" t="s">
        <v>40</v>
      </c>
      <c r="C34" s="5"/>
      <c r="D34" s="5"/>
      <c r="E34" s="5"/>
      <c r="F34" s="5"/>
      <c r="G34" s="5"/>
      <c r="H34" s="5"/>
      <c r="I34" s="5"/>
      <c r="J34" s="5"/>
      <c r="K34" s="5"/>
      <c r="L34" s="5"/>
      <c r="M34" s="5"/>
      <c r="N34" s="5"/>
      <c r="O34" s="5"/>
      <c r="P34" s="5"/>
    </row>
    <row r="35" spans="1:16" x14ac:dyDescent="0.35">
      <c r="A35" s="5"/>
      <c r="B35" s="12" t="s">
        <v>41</v>
      </c>
      <c r="C35" s="5"/>
      <c r="D35" s="5"/>
      <c r="E35" s="5"/>
      <c r="F35" s="5"/>
      <c r="G35" s="5"/>
      <c r="H35" s="5"/>
      <c r="I35" s="5"/>
      <c r="J35" s="5"/>
      <c r="K35" s="5"/>
      <c r="L35" s="5"/>
      <c r="M35" s="5"/>
      <c r="N35" s="5"/>
      <c r="O35" s="5"/>
      <c r="P35" s="5"/>
    </row>
    <row r="36" spans="1:16" x14ac:dyDescent="0.35">
      <c r="A36" s="5"/>
      <c r="B36" s="12" t="s">
        <v>42</v>
      </c>
      <c r="C36" s="5"/>
      <c r="D36" s="5"/>
      <c r="E36" s="5"/>
      <c r="F36" s="5"/>
      <c r="G36" s="5"/>
      <c r="H36" s="5"/>
      <c r="I36" s="5"/>
      <c r="J36" s="5"/>
      <c r="K36" s="5"/>
      <c r="L36" s="5"/>
      <c r="M36" s="5"/>
      <c r="N36" s="5"/>
      <c r="O36" s="5"/>
      <c r="P36" s="5"/>
    </row>
    <row r="37" spans="1:16" x14ac:dyDescent="0.35">
      <c r="A37" s="5"/>
      <c r="B37" s="12" t="s">
        <v>43</v>
      </c>
      <c r="C37" s="5"/>
      <c r="D37" s="5"/>
      <c r="E37" s="5"/>
      <c r="F37" s="5"/>
      <c r="G37" s="5"/>
      <c r="H37" s="5"/>
      <c r="I37" s="5"/>
      <c r="J37" s="5"/>
      <c r="K37" s="5"/>
      <c r="L37" s="5"/>
      <c r="M37" s="5"/>
      <c r="N37" s="5"/>
      <c r="O37" s="5"/>
      <c r="P37" s="5"/>
    </row>
    <row r="38" spans="1:16" x14ac:dyDescent="0.35">
      <c r="A38" s="5"/>
      <c r="B38" s="10" t="s">
        <v>44</v>
      </c>
      <c r="C38" s="5"/>
      <c r="D38" s="5"/>
      <c r="E38" s="5"/>
      <c r="F38" s="5"/>
      <c r="G38" s="5"/>
      <c r="H38" s="5"/>
      <c r="I38" s="5"/>
      <c r="J38" s="5"/>
      <c r="K38" s="5"/>
      <c r="L38" s="5"/>
      <c r="M38" s="5"/>
      <c r="N38" s="5"/>
      <c r="O38" s="5"/>
      <c r="P38" s="5"/>
    </row>
    <row r="39" spans="1:16" ht="15.65" customHeight="1" x14ac:dyDescent="0.35">
      <c r="A39" s="5"/>
      <c r="B39" s="12" t="s">
        <v>45</v>
      </c>
      <c r="C39" s="5"/>
      <c r="D39" s="5"/>
      <c r="E39" s="5"/>
      <c r="F39" s="5"/>
      <c r="G39" s="5"/>
      <c r="H39" s="5"/>
      <c r="I39" s="5"/>
      <c r="J39" s="5"/>
      <c r="K39" s="5"/>
      <c r="L39" s="5"/>
      <c r="M39" s="5"/>
      <c r="N39" s="5"/>
      <c r="O39" s="5"/>
      <c r="P39" s="5"/>
    </row>
    <row r="40" spans="1:16" ht="100" customHeight="1" x14ac:dyDescent="0.35">
      <c r="A40" s="5"/>
      <c r="B40" s="23" t="s">
        <v>46</v>
      </c>
      <c r="C40" s="5"/>
      <c r="D40" s="5"/>
      <c r="E40" s="5"/>
      <c r="F40" s="5"/>
      <c r="G40" s="5"/>
      <c r="H40" s="5"/>
      <c r="I40" s="5"/>
      <c r="J40" s="5"/>
      <c r="K40" s="5"/>
      <c r="L40" s="5"/>
      <c r="M40" s="5"/>
      <c r="N40" s="5"/>
      <c r="O40" s="5"/>
      <c r="P40" s="5"/>
    </row>
    <row r="41" spans="1:16" x14ac:dyDescent="0.35">
      <c r="A41" s="5"/>
      <c r="C41" s="5"/>
      <c r="D41" s="5"/>
      <c r="E41" s="5"/>
      <c r="F41" s="5"/>
      <c r="G41" s="5"/>
      <c r="H41" s="5"/>
      <c r="I41" s="5"/>
      <c r="J41" s="5"/>
      <c r="K41" s="5"/>
      <c r="L41" s="5"/>
      <c r="M41" s="5"/>
      <c r="N41" s="5"/>
      <c r="O41" s="5"/>
      <c r="P41" s="5"/>
    </row>
    <row r="42" spans="1:16" x14ac:dyDescent="0.35">
      <c r="A42" s="5"/>
      <c r="C42" s="5"/>
      <c r="D42" s="5"/>
      <c r="E42" s="5"/>
      <c r="F42" s="5"/>
      <c r="G42" s="5"/>
      <c r="H42" s="5"/>
      <c r="I42" s="5"/>
      <c r="J42" s="5"/>
      <c r="K42" s="5"/>
      <c r="L42" s="5"/>
      <c r="M42" s="5"/>
      <c r="N42" s="5"/>
      <c r="O42" s="5"/>
      <c r="P42" s="5"/>
    </row>
    <row r="43" spans="1:16" x14ac:dyDescent="0.35">
      <c r="A43" s="5"/>
      <c r="B43" s="5"/>
      <c r="C43" s="5"/>
      <c r="D43" s="5"/>
      <c r="E43" s="5"/>
      <c r="F43" s="5"/>
      <c r="G43" s="5"/>
      <c r="H43" s="5"/>
      <c r="I43" s="5"/>
      <c r="J43" s="5"/>
      <c r="K43" s="5"/>
      <c r="L43" s="5"/>
      <c r="M43" s="5"/>
      <c r="N43" s="5"/>
      <c r="O43" s="5"/>
      <c r="P43" s="5"/>
    </row>
    <row r="44" spans="1:16" x14ac:dyDescent="0.35">
      <c r="A44" s="5"/>
      <c r="B44" s="5"/>
      <c r="C44" s="5"/>
      <c r="D44" s="5"/>
      <c r="E44" s="5"/>
      <c r="F44" s="5"/>
      <c r="G44" s="5"/>
      <c r="H44" s="5"/>
      <c r="I44" s="5"/>
      <c r="J44" s="5"/>
      <c r="K44" s="5"/>
      <c r="L44" s="5"/>
      <c r="M44" s="5"/>
      <c r="N44" s="5"/>
      <c r="O44" s="5"/>
      <c r="P44" s="5"/>
    </row>
    <row r="45" spans="1:16" x14ac:dyDescent="0.35">
      <c r="A45" s="5"/>
      <c r="B45" s="5"/>
      <c r="C45" s="5"/>
      <c r="D45" s="5"/>
      <c r="E45" s="5"/>
      <c r="F45" s="5"/>
      <c r="G45" s="5"/>
      <c r="H45" s="5"/>
      <c r="I45" s="5"/>
      <c r="J45" s="5"/>
      <c r="K45" s="5"/>
      <c r="L45" s="5"/>
      <c r="M45" s="5"/>
      <c r="N45" s="5"/>
      <c r="O45" s="5"/>
      <c r="P45" s="5"/>
    </row>
    <row r="46" spans="1:16" x14ac:dyDescent="0.35">
      <c r="A46" s="5"/>
      <c r="B46" s="5"/>
      <c r="C46" s="5"/>
      <c r="D46" s="5"/>
      <c r="E46" s="5"/>
      <c r="F46" s="5"/>
      <c r="G46" s="5"/>
      <c r="H46" s="5"/>
      <c r="I46" s="5"/>
      <c r="J46" s="5"/>
      <c r="K46" s="5"/>
      <c r="L46" s="5"/>
      <c r="M46" s="5"/>
      <c r="N46" s="5"/>
      <c r="O46" s="5"/>
      <c r="P46" s="5"/>
    </row>
    <row r="47" spans="1:16" x14ac:dyDescent="0.35">
      <c r="A47" s="5"/>
      <c r="B47" s="5"/>
      <c r="C47" s="5"/>
      <c r="D47" s="5"/>
      <c r="E47" s="5"/>
      <c r="F47" s="5"/>
      <c r="G47" s="5"/>
      <c r="H47" s="5"/>
      <c r="I47" s="5"/>
      <c r="J47" s="5"/>
      <c r="K47" s="5"/>
      <c r="L47" s="5"/>
      <c r="M47" s="5"/>
      <c r="N47" s="5"/>
      <c r="O47" s="5"/>
      <c r="P47" s="5"/>
    </row>
    <row r="48" spans="1:16" x14ac:dyDescent="0.35">
      <c r="A48" s="5"/>
      <c r="B48" s="5"/>
      <c r="C48" s="5"/>
      <c r="D48" s="5"/>
      <c r="E48" s="5"/>
      <c r="F48" s="5"/>
      <c r="G48" s="5"/>
      <c r="H48" s="5"/>
      <c r="I48" s="5"/>
      <c r="J48" s="5"/>
      <c r="K48" s="5"/>
      <c r="L48" s="5"/>
      <c r="M48" s="5"/>
      <c r="N48" s="5"/>
      <c r="O48" s="5"/>
      <c r="P48" s="5"/>
    </row>
    <row r="49" spans="1:16" x14ac:dyDescent="0.35">
      <c r="A49" s="5"/>
      <c r="B49" s="5"/>
      <c r="C49" s="5"/>
      <c r="D49" s="5"/>
      <c r="E49" s="5"/>
      <c r="F49" s="5"/>
      <c r="G49" s="5"/>
      <c r="H49" s="5"/>
      <c r="I49" s="5"/>
      <c r="J49" s="5"/>
      <c r="K49" s="5"/>
      <c r="L49" s="5"/>
      <c r="M49" s="5"/>
      <c r="N49" s="5"/>
      <c r="O49" s="5"/>
      <c r="P49" s="5"/>
    </row>
    <row r="50" spans="1:16" x14ac:dyDescent="0.35">
      <c r="A50" s="5"/>
      <c r="B50" s="5"/>
      <c r="C50" s="5"/>
      <c r="D50" s="5"/>
      <c r="E50" s="5"/>
      <c r="F50" s="5"/>
      <c r="G50" s="5"/>
      <c r="H50" s="5"/>
      <c r="I50" s="5"/>
      <c r="J50" s="5"/>
      <c r="K50" s="5"/>
      <c r="L50" s="5"/>
      <c r="M50" s="5"/>
      <c r="N50" s="5"/>
      <c r="O50" s="5"/>
      <c r="P50" s="5"/>
    </row>
    <row r="51" spans="1:16" x14ac:dyDescent="0.35">
      <c r="A51" s="5"/>
      <c r="B51" s="5"/>
      <c r="C51" s="5"/>
      <c r="D51" s="5"/>
      <c r="E51" s="5"/>
      <c r="F51" s="5"/>
      <c r="G51" s="5"/>
      <c r="H51" s="5"/>
      <c r="I51" s="5"/>
      <c r="J51" s="5"/>
      <c r="K51" s="5"/>
      <c r="L51" s="5"/>
      <c r="M51" s="5"/>
      <c r="N51" s="5"/>
      <c r="O51" s="5"/>
      <c r="P51" s="5"/>
    </row>
  </sheetData>
  <mergeCells count="7">
    <mergeCell ref="B2:I2"/>
    <mergeCell ref="B3:K3"/>
    <mergeCell ref="D5:F5"/>
    <mergeCell ref="H5:J5"/>
    <mergeCell ref="B32:C32"/>
    <mergeCell ref="D32:E32"/>
    <mergeCell ref="F32:G32"/>
  </mergeCells>
  <conditionalFormatting sqref="D22:J31">
    <cfRule type="expression" dxfId="1" priority="8">
      <formula>D22&gt;0</formula>
    </cfRule>
    <cfRule type="expression" dxfId="0" priority="9">
      <formula>D22=0</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 stopIfTrue="1" id="{CDE81026-A473-4176-85C6-506F44D2E94D}">
            <xm:f>SUMPRODUCT(ISNUMBER(SEARCH($B22,Üldmudel!$C$2:$C$48))*ISNUMBER(SEARCH("K",Üldmudel!O$2:O$48)))&gt;0</xm:f>
            <x14:dxf>
              <font>
                <b/>
                <i val="0"/>
                <color rgb="FFFFFFFF"/>
              </font>
              <fill>
                <patternFill patternType="solid">
                  <fgColor indexed="64"/>
                  <bgColor rgb="FF008059"/>
                </patternFill>
              </fill>
            </x14:dxf>
          </x14:cfRule>
          <xm:sqref>D22:J31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8F145-8E49-45FB-B29E-67BE496366B1}">
  <dimension ref="A1:AY54"/>
  <sheetViews>
    <sheetView zoomScale="90" zoomScaleNormal="90" workbookViewId="0">
      <pane ySplit="1" topLeftCell="A3" activePane="bottomLeft" state="frozen"/>
      <selection activeCell="M1" sqref="M1"/>
      <selection pane="bottomLeft" activeCell="D4" sqref="D4"/>
    </sheetView>
  </sheetViews>
  <sheetFormatPr defaultColWidth="9.1796875" defaultRowHeight="13" x14ac:dyDescent="0.35"/>
  <cols>
    <col min="1" max="1" width="5.1796875" style="84" customWidth="1"/>
    <col min="2" max="2" width="16.26953125" style="78" customWidth="1"/>
    <col min="3" max="3" width="12.81640625" style="78" customWidth="1"/>
    <col min="4" max="4" width="82" style="78" customWidth="1"/>
    <col min="5" max="5" width="22.7265625" style="78" customWidth="1"/>
    <col min="6" max="6" width="9.453125" style="78" customWidth="1"/>
    <col min="7" max="7" width="7.54296875" style="78" customWidth="1"/>
    <col min="8" max="8" width="8.54296875" style="78" customWidth="1"/>
    <col min="9" max="9" width="9" style="78" customWidth="1"/>
    <col min="10" max="10" width="14.54296875" style="78" customWidth="1"/>
    <col min="11" max="11" width="10.26953125" style="78" customWidth="1"/>
    <col min="12" max="12" width="14.7265625" style="78" customWidth="1"/>
    <col min="13" max="13" width="69.453125" style="78" customWidth="1"/>
    <col min="14" max="14" width="20.26953125" style="78" customWidth="1"/>
    <col min="15" max="16" width="31.81640625" style="78" customWidth="1"/>
    <col min="17" max="17" width="17.7265625" style="78" customWidth="1"/>
    <col min="18" max="16384" width="9.1796875" style="78"/>
  </cols>
  <sheetData>
    <row r="1" spans="1:51" s="73" customFormat="1" ht="52" x14ac:dyDescent="0.35">
      <c r="A1" s="68" t="s">
        <v>47</v>
      </c>
      <c r="B1" s="69" t="s">
        <v>48</v>
      </c>
      <c r="C1" s="69" t="s">
        <v>49</v>
      </c>
      <c r="D1" s="69" t="s">
        <v>50</v>
      </c>
      <c r="E1" s="69" t="s">
        <v>51</v>
      </c>
      <c r="F1" s="69" t="s">
        <v>19</v>
      </c>
      <c r="G1" s="69" t="s">
        <v>20</v>
      </c>
      <c r="H1" s="69" t="s">
        <v>21</v>
      </c>
      <c r="I1" s="69" t="s">
        <v>244</v>
      </c>
      <c r="J1" s="69" t="s">
        <v>243</v>
      </c>
      <c r="K1" s="69" t="s">
        <v>24</v>
      </c>
      <c r="L1" s="69" t="s">
        <v>25</v>
      </c>
      <c r="M1" s="70" t="s">
        <v>52</v>
      </c>
      <c r="N1" s="71" t="s">
        <v>245</v>
      </c>
      <c r="O1" s="71" t="s">
        <v>53</v>
      </c>
      <c r="P1" s="71" t="s">
        <v>54</v>
      </c>
      <c r="Q1" s="69" t="s">
        <v>199</v>
      </c>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row>
    <row r="2" spans="1:51" ht="208" x14ac:dyDescent="0.35">
      <c r="A2" s="74">
        <v>1</v>
      </c>
      <c r="B2" s="1" t="s">
        <v>55</v>
      </c>
      <c r="C2" s="1" t="s">
        <v>241</v>
      </c>
      <c r="D2" s="1" t="s">
        <v>56</v>
      </c>
      <c r="E2" s="1" t="s">
        <v>9</v>
      </c>
      <c r="F2" s="1" t="s">
        <v>57</v>
      </c>
      <c r="G2" s="1" t="s">
        <v>57</v>
      </c>
      <c r="H2" s="1" t="s">
        <v>58</v>
      </c>
      <c r="I2" s="1" t="s">
        <v>58</v>
      </c>
      <c r="J2" s="1" t="s">
        <v>59</v>
      </c>
      <c r="K2" s="1" t="s">
        <v>58</v>
      </c>
      <c r="L2" s="75"/>
      <c r="M2" s="53" t="s">
        <v>193</v>
      </c>
      <c r="N2" s="76" t="s">
        <v>187</v>
      </c>
      <c r="O2" s="53" t="s">
        <v>200</v>
      </c>
      <c r="P2" s="53" t="s">
        <v>60</v>
      </c>
      <c r="Q2" s="77">
        <v>6</v>
      </c>
    </row>
    <row r="3" spans="1:51" ht="208" x14ac:dyDescent="0.35">
      <c r="A3" s="74">
        <v>2</v>
      </c>
      <c r="B3" s="1" t="s">
        <v>61</v>
      </c>
      <c r="C3" s="1" t="s">
        <v>241</v>
      </c>
      <c r="D3" s="1" t="s">
        <v>201</v>
      </c>
      <c r="E3" s="1" t="s">
        <v>9</v>
      </c>
      <c r="F3" s="1" t="s">
        <v>57</v>
      </c>
      <c r="G3" s="1" t="s">
        <v>57</v>
      </c>
      <c r="H3" s="1" t="s">
        <v>58</v>
      </c>
      <c r="I3" s="1" t="s">
        <v>58</v>
      </c>
      <c r="J3" s="1" t="s">
        <v>59</v>
      </c>
      <c r="K3" s="1" t="s">
        <v>58</v>
      </c>
      <c r="L3" s="1" t="s">
        <v>57</v>
      </c>
      <c r="M3" s="79" t="s">
        <v>186</v>
      </c>
      <c r="N3" s="80" t="s">
        <v>188</v>
      </c>
      <c r="O3" s="53" t="s">
        <v>195</v>
      </c>
      <c r="P3" s="53" t="s">
        <v>62</v>
      </c>
      <c r="Q3" s="77">
        <v>6</v>
      </c>
    </row>
    <row r="4" spans="1:51" ht="234" x14ac:dyDescent="0.35">
      <c r="A4" s="74">
        <v>3</v>
      </c>
      <c r="B4" s="1" t="s">
        <v>61</v>
      </c>
      <c r="C4" s="1" t="s">
        <v>29</v>
      </c>
      <c r="D4" s="4" t="s">
        <v>63</v>
      </c>
      <c r="E4" s="1" t="s">
        <v>9</v>
      </c>
      <c r="F4" s="1" t="s">
        <v>57</v>
      </c>
      <c r="G4" s="1" t="s">
        <v>57</v>
      </c>
      <c r="H4" s="1" t="s">
        <v>58</v>
      </c>
      <c r="I4" s="1" t="s">
        <v>58</v>
      </c>
      <c r="J4" s="1"/>
      <c r="K4" s="1"/>
      <c r="L4" s="1" t="s">
        <v>58</v>
      </c>
      <c r="M4" s="53" t="s">
        <v>202</v>
      </c>
      <c r="N4" s="80" t="s">
        <v>64</v>
      </c>
      <c r="O4" s="53" t="s">
        <v>65</v>
      </c>
      <c r="P4" s="53" t="s">
        <v>66</v>
      </c>
      <c r="Q4" s="77">
        <v>8</v>
      </c>
    </row>
    <row r="5" spans="1:51" ht="234" x14ac:dyDescent="0.35">
      <c r="A5" s="74">
        <v>4</v>
      </c>
      <c r="B5" s="1" t="s">
        <v>67</v>
      </c>
      <c r="C5" s="1" t="s">
        <v>68</v>
      </c>
      <c r="D5" s="4" t="s">
        <v>236</v>
      </c>
      <c r="E5" s="1" t="s">
        <v>9</v>
      </c>
      <c r="F5" s="1" t="s">
        <v>69</v>
      </c>
      <c r="G5" s="1" t="s">
        <v>69</v>
      </c>
      <c r="H5" s="1" t="s">
        <v>69</v>
      </c>
      <c r="I5" s="1" t="s">
        <v>69</v>
      </c>
      <c r="J5" s="1" t="s">
        <v>70</v>
      </c>
      <c r="K5" s="1" t="s">
        <v>69</v>
      </c>
      <c r="L5" s="1" t="s">
        <v>69</v>
      </c>
      <c r="M5" s="53" t="s">
        <v>203</v>
      </c>
      <c r="N5" s="53" t="s">
        <v>71</v>
      </c>
      <c r="O5" s="53" t="s">
        <v>204</v>
      </c>
      <c r="P5" s="53" t="s">
        <v>72</v>
      </c>
      <c r="Q5" s="81">
        <v>3</v>
      </c>
    </row>
    <row r="6" spans="1:51" ht="234" x14ac:dyDescent="0.35">
      <c r="A6" s="74">
        <v>5</v>
      </c>
      <c r="B6" s="1" t="s">
        <v>67</v>
      </c>
      <c r="C6" s="1" t="s">
        <v>30</v>
      </c>
      <c r="D6" s="4" t="s">
        <v>237</v>
      </c>
      <c r="E6" s="1" t="s">
        <v>9</v>
      </c>
      <c r="F6" s="1" t="s">
        <v>69</v>
      </c>
      <c r="G6" s="1" t="s">
        <v>69</v>
      </c>
      <c r="H6" s="1" t="s">
        <v>69</v>
      </c>
      <c r="I6" s="1" t="s">
        <v>69</v>
      </c>
      <c r="J6" s="1" t="s">
        <v>70</v>
      </c>
      <c r="K6" s="1" t="s">
        <v>69</v>
      </c>
      <c r="L6" s="1" t="s">
        <v>69</v>
      </c>
      <c r="M6" s="53" t="s">
        <v>203</v>
      </c>
      <c r="N6" s="53" t="s">
        <v>71</v>
      </c>
      <c r="O6" s="53" t="s">
        <v>204</v>
      </c>
      <c r="P6" s="53" t="s">
        <v>72</v>
      </c>
      <c r="Q6" s="81">
        <v>3.5</v>
      </c>
    </row>
    <row r="7" spans="1:51" ht="208" x14ac:dyDescent="0.35">
      <c r="A7" s="74">
        <v>6</v>
      </c>
      <c r="B7" s="1" t="s">
        <v>67</v>
      </c>
      <c r="C7" s="1" t="s">
        <v>30</v>
      </c>
      <c r="D7" s="4" t="s">
        <v>238</v>
      </c>
      <c r="E7" s="1" t="s">
        <v>9</v>
      </c>
      <c r="F7" s="1" t="s">
        <v>69</v>
      </c>
      <c r="G7" s="1" t="s">
        <v>69</v>
      </c>
      <c r="H7" s="1" t="s">
        <v>69</v>
      </c>
      <c r="I7" s="1" t="s">
        <v>69</v>
      </c>
      <c r="J7" s="1" t="s">
        <v>70</v>
      </c>
      <c r="K7" s="1" t="s">
        <v>69</v>
      </c>
      <c r="L7" s="1" t="s">
        <v>69</v>
      </c>
      <c r="M7" s="53" t="s">
        <v>205</v>
      </c>
      <c r="N7" s="53" t="s">
        <v>73</v>
      </c>
      <c r="O7" s="53" t="s">
        <v>206</v>
      </c>
      <c r="P7" s="53" t="s">
        <v>72</v>
      </c>
      <c r="Q7" s="81">
        <v>1.5</v>
      </c>
    </row>
    <row r="8" spans="1:51" ht="130" x14ac:dyDescent="0.35">
      <c r="A8" s="74">
        <v>7</v>
      </c>
      <c r="B8" s="1" t="s">
        <v>67</v>
      </c>
      <c r="C8" s="1" t="s">
        <v>31</v>
      </c>
      <c r="D8" s="1" t="s">
        <v>74</v>
      </c>
      <c r="E8" s="1" t="s">
        <v>9</v>
      </c>
      <c r="F8" s="1" t="s">
        <v>58</v>
      </c>
      <c r="G8" s="1" t="s">
        <v>58</v>
      </c>
      <c r="H8" s="1" t="s">
        <v>58</v>
      </c>
      <c r="I8" s="1" t="s">
        <v>58</v>
      </c>
      <c r="J8" s="1" t="s">
        <v>58</v>
      </c>
      <c r="K8" s="1" t="s">
        <v>69</v>
      </c>
      <c r="L8" s="1" t="s">
        <v>69</v>
      </c>
      <c r="M8" s="1" t="s">
        <v>207</v>
      </c>
      <c r="N8" s="53" t="s">
        <v>75</v>
      </c>
      <c r="O8" s="1" t="s">
        <v>76</v>
      </c>
      <c r="P8" s="1" t="s">
        <v>66</v>
      </c>
      <c r="Q8" s="81">
        <v>3</v>
      </c>
    </row>
    <row r="9" spans="1:51" ht="65" x14ac:dyDescent="0.35">
      <c r="A9" s="74">
        <v>8</v>
      </c>
      <c r="B9" s="1" t="s">
        <v>55</v>
      </c>
      <c r="C9" s="1" t="s">
        <v>31</v>
      </c>
      <c r="D9" s="1" t="s">
        <v>208</v>
      </c>
      <c r="E9" s="1" t="s">
        <v>9</v>
      </c>
      <c r="F9" s="1" t="s">
        <v>58</v>
      </c>
      <c r="G9" s="1" t="s">
        <v>58</v>
      </c>
      <c r="H9" s="1" t="s">
        <v>58</v>
      </c>
      <c r="I9" s="1" t="s">
        <v>58</v>
      </c>
      <c r="J9" s="1" t="s">
        <v>58</v>
      </c>
      <c r="K9" s="1" t="s">
        <v>58</v>
      </c>
      <c r="L9" s="1" t="s">
        <v>57</v>
      </c>
      <c r="M9" s="53" t="s">
        <v>77</v>
      </c>
      <c r="N9" s="82" t="s">
        <v>78</v>
      </c>
      <c r="O9" s="53" t="s">
        <v>79</v>
      </c>
      <c r="P9" s="53" t="s">
        <v>80</v>
      </c>
      <c r="Q9" s="82"/>
    </row>
    <row r="10" spans="1:51" ht="65" x14ac:dyDescent="0.35">
      <c r="A10" s="74">
        <v>9</v>
      </c>
      <c r="B10" s="1" t="s">
        <v>61</v>
      </c>
      <c r="C10" s="1" t="s">
        <v>31</v>
      </c>
      <c r="D10" s="1" t="s">
        <v>209</v>
      </c>
      <c r="E10" s="1" t="s">
        <v>9</v>
      </c>
      <c r="F10" s="1" t="s">
        <v>58</v>
      </c>
      <c r="G10" s="1" t="s">
        <v>58</v>
      </c>
      <c r="H10" s="1" t="s">
        <v>58</v>
      </c>
      <c r="I10" s="1" t="s">
        <v>58</v>
      </c>
      <c r="J10" s="1"/>
      <c r="K10" s="1" t="s">
        <v>58</v>
      </c>
      <c r="L10" s="1" t="s">
        <v>58</v>
      </c>
      <c r="M10" s="53" t="s">
        <v>77</v>
      </c>
      <c r="N10" s="82" t="s">
        <v>78</v>
      </c>
      <c r="O10" s="53" t="s">
        <v>79</v>
      </c>
      <c r="P10" s="53" t="s">
        <v>80</v>
      </c>
      <c r="Q10" s="82"/>
    </row>
    <row r="11" spans="1:51" ht="65" x14ac:dyDescent="0.35">
      <c r="A11" s="74">
        <v>10</v>
      </c>
      <c r="B11" s="1" t="s">
        <v>61</v>
      </c>
      <c r="C11" s="1" t="s">
        <v>33</v>
      </c>
      <c r="D11" s="1" t="s">
        <v>81</v>
      </c>
      <c r="E11" s="1" t="s">
        <v>9</v>
      </c>
      <c r="F11" s="1" t="s">
        <v>57</v>
      </c>
      <c r="G11" s="1" t="s">
        <v>57</v>
      </c>
      <c r="H11" s="1" t="s">
        <v>57</v>
      </c>
      <c r="I11" s="1" t="s">
        <v>57</v>
      </c>
      <c r="J11" s="1" t="s">
        <v>59</v>
      </c>
      <c r="K11" s="1" t="s">
        <v>57</v>
      </c>
      <c r="L11" s="1" t="s">
        <v>57</v>
      </c>
      <c r="M11" s="53" t="s">
        <v>82</v>
      </c>
      <c r="N11" s="82" t="s">
        <v>83</v>
      </c>
      <c r="O11" s="53" t="s">
        <v>84</v>
      </c>
      <c r="P11" s="53" t="s">
        <v>66</v>
      </c>
      <c r="Q11" s="82"/>
    </row>
    <row r="12" spans="1:51" ht="156" x14ac:dyDescent="0.35">
      <c r="A12" s="74">
        <v>11</v>
      </c>
      <c r="B12" s="1" t="s">
        <v>61</v>
      </c>
      <c r="C12" s="1" t="s">
        <v>33</v>
      </c>
      <c r="D12" s="1" t="s">
        <v>239</v>
      </c>
      <c r="E12" s="1" t="s">
        <v>9</v>
      </c>
      <c r="F12" s="1" t="s">
        <v>57</v>
      </c>
      <c r="G12" s="1" t="s">
        <v>57</v>
      </c>
      <c r="H12" s="1" t="s">
        <v>57</v>
      </c>
      <c r="I12" s="1" t="s">
        <v>57</v>
      </c>
      <c r="J12" s="1" t="s">
        <v>59</v>
      </c>
      <c r="K12" s="1" t="s">
        <v>58</v>
      </c>
      <c r="L12" s="1" t="s">
        <v>57</v>
      </c>
      <c r="M12" s="53" t="s">
        <v>85</v>
      </c>
      <c r="N12" s="53" t="s">
        <v>86</v>
      </c>
      <c r="O12" s="53" t="s">
        <v>87</v>
      </c>
      <c r="P12" s="53" t="s">
        <v>66</v>
      </c>
      <c r="Q12" s="82"/>
    </row>
    <row r="13" spans="1:51" ht="65" x14ac:dyDescent="0.35">
      <c r="A13" s="74">
        <v>12</v>
      </c>
      <c r="B13" s="1" t="s">
        <v>67</v>
      </c>
      <c r="C13" s="1" t="s">
        <v>33</v>
      </c>
      <c r="D13" s="1" t="s">
        <v>88</v>
      </c>
      <c r="E13" s="1" t="s">
        <v>9</v>
      </c>
      <c r="F13" s="1" t="s">
        <v>58</v>
      </c>
      <c r="G13" s="1" t="s">
        <v>58</v>
      </c>
      <c r="H13" s="1" t="s">
        <v>59</v>
      </c>
      <c r="I13" s="1" t="s">
        <v>59</v>
      </c>
      <c r="J13" s="1" t="s">
        <v>59</v>
      </c>
      <c r="K13" s="1" t="s">
        <v>58</v>
      </c>
      <c r="L13" s="1"/>
      <c r="M13" s="53" t="s">
        <v>82</v>
      </c>
      <c r="N13" s="82" t="s">
        <v>83</v>
      </c>
      <c r="O13" s="53" t="s">
        <v>89</v>
      </c>
      <c r="P13" s="53" t="s">
        <v>66</v>
      </c>
      <c r="Q13" s="82"/>
    </row>
    <row r="14" spans="1:51" ht="104" x14ac:dyDescent="0.35">
      <c r="A14" s="74">
        <v>13</v>
      </c>
      <c r="B14" s="1" t="s">
        <v>55</v>
      </c>
      <c r="C14" s="1" t="s">
        <v>33</v>
      </c>
      <c r="D14" s="4" t="s">
        <v>210</v>
      </c>
      <c r="E14" s="1" t="s">
        <v>9</v>
      </c>
      <c r="F14" s="1" t="s">
        <v>57</v>
      </c>
      <c r="G14" s="1" t="s">
        <v>57</v>
      </c>
      <c r="H14" s="1" t="s">
        <v>57</v>
      </c>
      <c r="I14" s="1" t="s">
        <v>57</v>
      </c>
      <c r="J14" s="1" t="s">
        <v>57</v>
      </c>
      <c r="K14" s="1" t="s">
        <v>57</v>
      </c>
      <c r="L14" s="1" t="s">
        <v>57</v>
      </c>
      <c r="M14" s="53" t="s">
        <v>82</v>
      </c>
      <c r="N14" s="82" t="s">
        <v>83</v>
      </c>
      <c r="O14" s="53" t="s">
        <v>90</v>
      </c>
      <c r="P14" s="53" t="s">
        <v>66</v>
      </c>
      <c r="Q14" s="82"/>
    </row>
    <row r="15" spans="1:51" ht="65" x14ac:dyDescent="0.35">
      <c r="A15" s="74">
        <v>14</v>
      </c>
      <c r="B15" s="1" t="s">
        <v>61</v>
      </c>
      <c r="C15" s="1" t="s">
        <v>36</v>
      </c>
      <c r="D15" s="1" t="s">
        <v>91</v>
      </c>
      <c r="E15" s="1" t="s">
        <v>9</v>
      </c>
      <c r="F15" s="1" t="s">
        <v>57</v>
      </c>
      <c r="G15" s="1" t="s">
        <v>57</v>
      </c>
      <c r="H15" s="1" t="s">
        <v>57</v>
      </c>
      <c r="I15" s="1" t="s">
        <v>57</v>
      </c>
      <c r="J15" s="1"/>
      <c r="K15" s="1" t="s">
        <v>57</v>
      </c>
      <c r="L15" s="1" t="s">
        <v>57</v>
      </c>
      <c r="M15" s="82" t="s">
        <v>92</v>
      </c>
      <c r="N15" s="53" t="s">
        <v>93</v>
      </c>
      <c r="O15" s="53" t="s">
        <v>94</v>
      </c>
      <c r="P15" s="53" t="s">
        <v>66</v>
      </c>
      <c r="Q15" s="82"/>
    </row>
    <row r="16" spans="1:51" ht="65" x14ac:dyDescent="0.35">
      <c r="A16" s="74">
        <v>15</v>
      </c>
      <c r="B16" s="1" t="s">
        <v>61</v>
      </c>
      <c r="C16" s="1" t="s">
        <v>36</v>
      </c>
      <c r="D16" s="1" t="s">
        <v>95</v>
      </c>
      <c r="E16" s="1" t="s">
        <v>9</v>
      </c>
      <c r="F16" s="1" t="s">
        <v>57</v>
      </c>
      <c r="G16" s="1" t="s">
        <v>57</v>
      </c>
      <c r="H16" s="1" t="s">
        <v>57</v>
      </c>
      <c r="I16" s="1" t="s">
        <v>57</v>
      </c>
      <c r="J16" s="1"/>
      <c r="K16" s="1" t="s">
        <v>57</v>
      </c>
      <c r="L16" s="1" t="s">
        <v>57</v>
      </c>
      <c r="M16" s="82" t="s">
        <v>96</v>
      </c>
      <c r="N16" s="53" t="s">
        <v>93</v>
      </c>
      <c r="O16" s="53" t="s">
        <v>94</v>
      </c>
      <c r="P16" s="53" t="s">
        <v>66</v>
      </c>
      <c r="Q16" s="82"/>
    </row>
    <row r="17" spans="1:17" ht="91" x14ac:dyDescent="0.35">
      <c r="A17" s="74">
        <v>16</v>
      </c>
      <c r="B17" s="1" t="s">
        <v>55</v>
      </c>
      <c r="C17" s="1" t="s">
        <v>241</v>
      </c>
      <c r="D17" s="1" t="s">
        <v>97</v>
      </c>
      <c r="E17" s="1" t="s">
        <v>9</v>
      </c>
      <c r="F17" s="1"/>
      <c r="G17" s="1"/>
      <c r="H17" s="1" t="s">
        <v>70</v>
      </c>
      <c r="I17" s="1" t="s">
        <v>59</v>
      </c>
      <c r="J17" s="1" t="s">
        <v>59</v>
      </c>
      <c r="K17" s="1" t="s">
        <v>70</v>
      </c>
      <c r="L17" s="1" t="s">
        <v>70</v>
      </c>
      <c r="M17" s="53" t="s">
        <v>98</v>
      </c>
      <c r="N17" s="80" t="s">
        <v>99</v>
      </c>
      <c r="O17" s="53" t="s">
        <v>100</v>
      </c>
      <c r="P17" s="53" t="s">
        <v>60</v>
      </c>
      <c r="Q17" s="82"/>
    </row>
    <row r="18" spans="1:17" ht="52" x14ac:dyDescent="0.35">
      <c r="A18" s="74">
        <v>17</v>
      </c>
      <c r="B18" s="1" t="s">
        <v>61</v>
      </c>
      <c r="C18" s="1" t="s">
        <v>29</v>
      </c>
      <c r="D18" s="4" t="s">
        <v>101</v>
      </c>
      <c r="E18" s="83" t="s">
        <v>9</v>
      </c>
      <c r="F18" s="1"/>
      <c r="G18" s="1" t="s">
        <v>57</v>
      </c>
      <c r="H18" s="1"/>
      <c r="I18" s="1"/>
      <c r="J18" s="1" t="s">
        <v>59</v>
      </c>
      <c r="K18" s="1" t="s">
        <v>102</v>
      </c>
      <c r="L18" s="1" t="s">
        <v>57</v>
      </c>
      <c r="M18" s="53" t="s">
        <v>103</v>
      </c>
      <c r="N18" s="80" t="s">
        <v>64</v>
      </c>
      <c r="O18" s="53" t="s">
        <v>104</v>
      </c>
      <c r="P18" s="53" t="s">
        <v>66</v>
      </c>
      <c r="Q18" s="82"/>
    </row>
    <row r="19" spans="1:17" ht="65" x14ac:dyDescent="0.35">
      <c r="A19" s="74">
        <v>18</v>
      </c>
      <c r="B19" s="1" t="s">
        <v>67</v>
      </c>
      <c r="C19" s="1" t="s">
        <v>34</v>
      </c>
      <c r="D19" s="1" t="s">
        <v>105</v>
      </c>
      <c r="E19" s="1" t="s">
        <v>9</v>
      </c>
      <c r="F19" s="1" t="s">
        <v>58</v>
      </c>
      <c r="G19" s="1" t="s">
        <v>58</v>
      </c>
      <c r="H19" s="1" t="s">
        <v>58</v>
      </c>
      <c r="I19" s="1" t="s">
        <v>58</v>
      </c>
      <c r="J19" s="1" t="s">
        <v>58</v>
      </c>
      <c r="K19" s="1" t="s">
        <v>58</v>
      </c>
      <c r="L19" s="1" t="s">
        <v>58</v>
      </c>
      <c r="M19" s="53" t="s">
        <v>106</v>
      </c>
      <c r="N19" s="53" t="s">
        <v>107</v>
      </c>
      <c r="O19" s="53" t="s">
        <v>108</v>
      </c>
      <c r="P19" s="53" t="s">
        <v>109</v>
      </c>
      <c r="Q19" s="82"/>
    </row>
    <row r="20" spans="1:17" ht="156" x14ac:dyDescent="0.35">
      <c r="A20" s="74">
        <v>19</v>
      </c>
      <c r="B20" s="1" t="s">
        <v>67</v>
      </c>
      <c r="C20" s="1" t="s">
        <v>110</v>
      </c>
      <c r="D20" s="1" t="s">
        <v>211</v>
      </c>
      <c r="E20" s="1" t="s">
        <v>9</v>
      </c>
      <c r="F20" s="1" t="s">
        <v>70</v>
      </c>
      <c r="G20" s="1" t="s">
        <v>70</v>
      </c>
      <c r="H20" s="1" t="s">
        <v>70</v>
      </c>
      <c r="I20" s="1" t="s">
        <v>70</v>
      </c>
      <c r="J20" s="1" t="s">
        <v>70</v>
      </c>
      <c r="K20" s="1" t="s">
        <v>70</v>
      </c>
      <c r="L20" s="1" t="s">
        <v>70</v>
      </c>
      <c r="M20" s="53" t="s">
        <v>212</v>
      </c>
      <c r="N20" s="82" t="s">
        <v>111</v>
      </c>
      <c r="O20" s="53" t="s">
        <v>112</v>
      </c>
      <c r="P20" s="53" t="s">
        <v>66</v>
      </c>
      <c r="Q20" s="82"/>
    </row>
    <row r="21" spans="1:17" ht="130" x14ac:dyDescent="0.35">
      <c r="A21" s="74">
        <v>20</v>
      </c>
      <c r="B21" s="1" t="s">
        <v>67</v>
      </c>
      <c r="C21" s="1" t="s">
        <v>31</v>
      </c>
      <c r="D21" s="1" t="s">
        <v>113</v>
      </c>
      <c r="E21" s="1" t="s">
        <v>9</v>
      </c>
      <c r="F21" s="1" t="s">
        <v>58</v>
      </c>
      <c r="G21" s="1" t="s">
        <v>58</v>
      </c>
      <c r="H21" s="1" t="s">
        <v>58</v>
      </c>
      <c r="I21" s="1" t="s">
        <v>59</v>
      </c>
      <c r="J21" s="1" t="s">
        <v>59</v>
      </c>
      <c r="K21" s="1"/>
      <c r="L21" s="1" t="s">
        <v>58</v>
      </c>
      <c r="M21" s="53" t="s">
        <v>114</v>
      </c>
      <c r="N21" s="53" t="s">
        <v>115</v>
      </c>
      <c r="O21" s="53" t="s">
        <v>116</v>
      </c>
      <c r="P21" s="54" t="s">
        <v>117</v>
      </c>
      <c r="Q21" s="82"/>
    </row>
    <row r="22" spans="1:17" ht="169" x14ac:dyDescent="0.35">
      <c r="A22" s="74">
        <v>21</v>
      </c>
      <c r="B22" s="1" t="s">
        <v>67</v>
      </c>
      <c r="C22" s="1" t="s">
        <v>31</v>
      </c>
      <c r="D22" s="1" t="s">
        <v>118</v>
      </c>
      <c r="E22" s="1" t="s">
        <v>9</v>
      </c>
      <c r="F22" s="1" t="s">
        <v>58</v>
      </c>
      <c r="G22" s="1" t="s">
        <v>58</v>
      </c>
      <c r="H22" s="1" t="s">
        <v>58</v>
      </c>
      <c r="I22" s="1" t="s">
        <v>59</v>
      </c>
      <c r="J22" s="1" t="s">
        <v>59</v>
      </c>
      <c r="K22" s="1" t="s">
        <v>58</v>
      </c>
      <c r="L22" s="1" t="s">
        <v>58</v>
      </c>
      <c r="M22" s="53" t="s">
        <v>119</v>
      </c>
      <c r="N22" s="82" t="s">
        <v>120</v>
      </c>
      <c r="O22" s="53" t="s">
        <v>213</v>
      </c>
      <c r="P22" s="53" t="s">
        <v>121</v>
      </c>
      <c r="Q22" s="82"/>
    </row>
    <row r="23" spans="1:17" ht="65" x14ac:dyDescent="0.35">
      <c r="A23" s="74">
        <v>22</v>
      </c>
      <c r="B23" s="1" t="s">
        <v>67</v>
      </c>
      <c r="C23" s="1" t="s">
        <v>32</v>
      </c>
      <c r="D23" s="1" t="s">
        <v>122</v>
      </c>
      <c r="E23" s="1" t="s">
        <v>9</v>
      </c>
      <c r="F23" s="1" t="s">
        <v>70</v>
      </c>
      <c r="G23" s="1" t="s">
        <v>70</v>
      </c>
      <c r="H23" s="1" t="s">
        <v>70</v>
      </c>
      <c r="I23" s="1" t="s">
        <v>70</v>
      </c>
      <c r="J23" s="1" t="s">
        <v>70</v>
      </c>
      <c r="K23" s="1" t="s">
        <v>70</v>
      </c>
      <c r="L23" s="1" t="s">
        <v>70</v>
      </c>
      <c r="M23" s="53" t="s">
        <v>77</v>
      </c>
      <c r="N23" s="82" t="s">
        <v>78</v>
      </c>
      <c r="O23" s="53" t="s">
        <v>123</v>
      </c>
      <c r="P23" s="53" t="s">
        <v>124</v>
      </c>
      <c r="Q23" s="82"/>
    </row>
    <row r="24" spans="1:17" ht="130.5" customHeight="1" x14ac:dyDescent="0.35">
      <c r="A24" s="74">
        <v>23</v>
      </c>
      <c r="B24" s="1" t="s">
        <v>55</v>
      </c>
      <c r="C24" s="1" t="s">
        <v>242</v>
      </c>
      <c r="D24" s="1" t="s">
        <v>214</v>
      </c>
      <c r="E24" s="1" t="s">
        <v>185</v>
      </c>
      <c r="F24" s="1" t="s">
        <v>57</v>
      </c>
      <c r="G24" s="1" t="s">
        <v>57</v>
      </c>
      <c r="H24" s="1" t="s">
        <v>57</v>
      </c>
      <c r="I24" s="1" t="s">
        <v>57</v>
      </c>
      <c r="J24" s="1" t="s">
        <v>57</v>
      </c>
      <c r="K24" s="1" t="s">
        <v>57</v>
      </c>
      <c r="L24" s="1" t="s">
        <v>57</v>
      </c>
      <c r="M24" s="82" t="s">
        <v>194</v>
      </c>
      <c r="N24" s="53" t="s">
        <v>215</v>
      </c>
      <c r="O24" s="53" t="s">
        <v>125</v>
      </c>
      <c r="P24" s="53" t="s">
        <v>126</v>
      </c>
      <c r="Q24" s="82"/>
    </row>
    <row r="25" spans="1:17" ht="65" x14ac:dyDescent="0.35">
      <c r="A25" s="74">
        <v>24</v>
      </c>
      <c r="B25" s="1" t="s">
        <v>61</v>
      </c>
      <c r="C25" s="1" t="s">
        <v>36</v>
      </c>
      <c r="D25" s="1" t="s">
        <v>190</v>
      </c>
      <c r="E25" s="1" t="s">
        <v>51</v>
      </c>
      <c r="F25" s="1" t="s">
        <v>57</v>
      </c>
      <c r="G25" s="1" t="s">
        <v>57</v>
      </c>
      <c r="H25" s="1" t="s">
        <v>59</v>
      </c>
      <c r="I25" s="1" t="s">
        <v>59</v>
      </c>
      <c r="J25" s="1" t="s">
        <v>59</v>
      </c>
      <c r="K25" s="1"/>
      <c r="L25" s="1"/>
      <c r="M25" s="53" t="s">
        <v>216</v>
      </c>
      <c r="N25" s="53" t="s">
        <v>127</v>
      </c>
      <c r="O25" s="53" t="s">
        <v>128</v>
      </c>
      <c r="P25" s="53" t="s">
        <v>66</v>
      </c>
      <c r="Q25" s="82"/>
    </row>
    <row r="26" spans="1:17" ht="65" x14ac:dyDescent="0.35">
      <c r="A26" s="74">
        <v>25</v>
      </c>
      <c r="B26" s="1" t="s">
        <v>61</v>
      </c>
      <c r="C26" s="1" t="s">
        <v>33</v>
      </c>
      <c r="D26" s="1" t="s">
        <v>129</v>
      </c>
      <c r="E26" s="1" t="s">
        <v>10</v>
      </c>
      <c r="F26" s="1" t="s">
        <v>58</v>
      </c>
      <c r="G26" s="1" t="s">
        <v>58</v>
      </c>
      <c r="H26" s="1" t="s">
        <v>59</v>
      </c>
      <c r="I26" s="1" t="s">
        <v>59</v>
      </c>
      <c r="J26" s="1" t="s">
        <v>59</v>
      </c>
      <c r="K26" s="1"/>
      <c r="L26" s="1"/>
      <c r="M26" s="53" t="s">
        <v>130</v>
      </c>
      <c r="N26" s="53" t="s">
        <v>131</v>
      </c>
      <c r="O26" s="53" t="s">
        <v>132</v>
      </c>
      <c r="P26" s="53" t="s">
        <v>66</v>
      </c>
      <c r="Q26" s="82"/>
    </row>
    <row r="27" spans="1:17" ht="65" x14ac:dyDescent="0.35">
      <c r="A27" s="74">
        <v>26</v>
      </c>
      <c r="B27" s="4" t="s">
        <v>61</v>
      </c>
      <c r="C27" s="1" t="s">
        <v>29</v>
      </c>
      <c r="D27" s="1" t="s">
        <v>192</v>
      </c>
      <c r="E27" s="1" t="s">
        <v>10</v>
      </c>
      <c r="F27" s="1" t="s">
        <v>58</v>
      </c>
      <c r="G27" s="1" t="s">
        <v>58</v>
      </c>
      <c r="H27" s="1" t="s">
        <v>133</v>
      </c>
      <c r="I27" s="1" t="s">
        <v>133</v>
      </c>
      <c r="J27" s="1" t="s">
        <v>59</v>
      </c>
      <c r="K27" s="1" t="s">
        <v>58</v>
      </c>
      <c r="L27" s="1" t="s">
        <v>58</v>
      </c>
      <c r="M27" s="53" t="s">
        <v>134</v>
      </c>
      <c r="N27" s="80" t="s">
        <v>64</v>
      </c>
      <c r="O27" s="53" t="s">
        <v>135</v>
      </c>
      <c r="P27" s="53" t="s">
        <v>66</v>
      </c>
      <c r="Q27" s="82"/>
    </row>
    <row r="28" spans="1:17" ht="52" x14ac:dyDescent="0.35">
      <c r="A28" s="74">
        <v>27</v>
      </c>
      <c r="B28" s="1" t="s">
        <v>67</v>
      </c>
      <c r="C28" s="1" t="s">
        <v>30</v>
      </c>
      <c r="D28" s="4" t="s">
        <v>217</v>
      </c>
      <c r="E28" s="1" t="s">
        <v>10</v>
      </c>
      <c r="F28" s="1" t="s">
        <v>58</v>
      </c>
      <c r="G28" s="1" t="s">
        <v>58</v>
      </c>
      <c r="H28" s="1" t="s">
        <v>58</v>
      </c>
      <c r="I28" s="1" t="s">
        <v>58</v>
      </c>
      <c r="J28" s="1" t="s">
        <v>58</v>
      </c>
      <c r="K28" s="1" t="s">
        <v>58</v>
      </c>
      <c r="L28" s="1" t="s">
        <v>58</v>
      </c>
      <c r="M28" s="53" t="s">
        <v>136</v>
      </c>
      <c r="N28" s="82" t="s">
        <v>111</v>
      </c>
      <c r="O28" s="53" t="s">
        <v>137</v>
      </c>
      <c r="P28" s="53" t="s">
        <v>66</v>
      </c>
      <c r="Q28" s="82"/>
    </row>
    <row r="29" spans="1:17" ht="65" x14ac:dyDescent="0.35">
      <c r="A29" s="74">
        <v>28</v>
      </c>
      <c r="B29" s="1" t="s">
        <v>55</v>
      </c>
      <c r="C29" s="1" t="s">
        <v>31</v>
      </c>
      <c r="D29" s="1" t="s">
        <v>138</v>
      </c>
      <c r="E29" s="1" t="s">
        <v>51</v>
      </c>
      <c r="F29" s="1" t="s">
        <v>70</v>
      </c>
      <c r="G29" s="1" t="s">
        <v>70</v>
      </c>
      <c r="H29" s="1" t="s">
        <v>70</v>
      </c>
      <c r="I29" s="1" t="s">
        <v>70</v>
      </c>
      <c r="J29" s="1"/>
      <c r="K29" s="1" t="s">
        <v>70</v>
      </c>
      <c r="L29" s="1" t="s">
        <v>70</v>
      </c>
      <c r="M29" s="53" t="s">
        <v>218</v>
      </c>
      <c r="N29" s="53" t="s">
        <v>139</v>
      </c>
      <c r="O29" s="53" t="s">
        <v>140</v>
      </c>
      <c r="P29" s="53" t="s">
        <v>66</v>
      </c>
      <c r="Q29" s="82"/>
    </row>
    <row r="30" spans="1:17" ht="65" x14ac:dyDescent="0.35">
      <c r="A30" s="74">
        <v>29</v>
      </c>
      <c r="B30" s="1" t="s">
        <v>55</v>
      </c>
      <c r="C30" s="1" t="s">
        <v>31</v>
      </c>
      <c r="D30" s="1" t="s">
        <v>191</v>
      </c>
      <c r="E30" s="1" t="s">
        <v>51</v>
      </c>
      <c r="F30" s="1" t="s">
        <v>58</v>
      </c>
      <c r="G30" s="1" t="s">
        <v>58</v>
      </c>
      <c r="H30" s="1" t="s">
        <v>58</v>
      </c>
      <c r="I30" s="1" t="s">
        <v>58</v>
      </c>
      <c r="J30" s="1" t="s">
        <v>58</v>
      </c>
      <c r="K30" s="1" t="s">
        <v>58</v>
      </c>
      <c r="L30" s="1" t="s">
        <v>58</v>
      </c>
      <c r="M30" s="53" t="s">
        <v>141</v>
      </c>
      <c r="N30" s="82" t="s">
        <v>219</v>
      </c>
      <c r="O30" s="53" t="s">
        <v>220</v>
      </c>
      <c r="P30" s="54" t="s">
        <v>142</v>
      </c>
      <c r="Q30" s="82"/>
    </row>
    <row r="31" spans="1:17" ht="65" x14ac:dyDescent="0.35">
      <c r="A31" s="74">
        <v>30</v>
      </c>
      <c r="B31" s="1" t="s">
        <v>61</v>
      </c>
      <c r="C31" s="1" t="s">
        <v>36</v>
      </c>
      <c r="D31" s="1" t="s">
        <v>143</v>
      </c>
      <c r="E31" s="1" t="s">
        <v>10</v>
      </c>
      <c r="F31" s="1" t="s">
        <v>58</v>
      </c>
      <c r="G31" s="1" t="s">
        <v>58</v>
      </c>
      <c r="H31" s="1" t="s">
        <v>59</v>
      </c>
      <c r="I31" s="1" t="s">
        <v>59</v>
      </c>
      <c r="J31" s="1" t="s">
        <v>59</v>
      </c>
      <c r="K31" s="1"/>
      <c r="L31" s="1"/>
      <c r="M31" s="53" t="s">
        <v>198</v>
      </c>
      <c r="N31" s="53" t="s">
        <v>221</v>
      </c>
      <c r="O31" s="53" t="s">
        <v>144</v>
      </c>
      <c r="P31" s="53" t="s">
        <v>66</v>
      </c>
      <c r="Q31" s="82"/>
    </row>
    <row r="32" spans="1:17" ht="52" x14ac:dyDescent="0.35">
      <c r="A32" s="74">
        <v>31</v>
      </c>
      <c r="B32" s="1" t="s">
        <v>61</v>
      </c>
      <c r="C32" s="1" t="s">
        <v>33</v>
      </c>
      <c r="D32" s="79" t="s">
        <v>145</v>
      </c>
      <c r="E32" s="1" t="s">
        <v>10</v>
      </c>
      <c r="F32" s="1" t="s">
        <v>59</v>
      </c>
      <c r="G32" s="1" t="s">
        <v>58</v>
      </c>
      <c r="H32" s="1" t="s">
        <v>59</v>
      </c>
      <c r="I32" s="1" t="s">
        <v>59</v>
      </c>
      <c r="J32" s="1" t="s">
        <v>59</v>
      </c>
      <c r="K32" s="1"/>
      <c r="L32" s="1"/>
      <c r="M32" s="53" t="s">
        <v>85</v>
      </c>
      <c r="N32" s="53" t="s">
        <v>146</v>
      </c>
      <c r="O32" s="53" t="s">
        <v>147</v>
      </c>
      <c r="P32" s="53" t="s">
        <v>66</v>
      </c>
      <c r="Q32" s="82"/>
    </row>
    <row r="33" spans="1:26" ht="52" x14ac:dyDescent="0.35">
      <c r="A33" s="74">
        <v>32</v>
      </c>
      <c r="B33" s="1" t="s">
        <v>61</v>
      </c>
      <c r="C33" s="1" t="s">
        <v>33</v>
      </c>
      <c r="D33" s="4" t="s">
        <v>148</v>
      </c>
      <c r="E33" s="1" t="s">
        <v>9</v>
      </c>
      <c r="F33" s="1" t="s">
        <v>57</v>
      </c>
      <c r="G33" s="1" t="s">
        <v>57</v>
      </c>
      <c r="H33" s="1" t="s">
        <v>59</v>
      </c>
      <c r="I33" s="1" t="s">
        <v>59</v>
      </c>
      <c r="J33" s="1" t="s">
        <v>59</v>
      </c>
      <c r="K33" s="1" t="s">
        <v>58</v>
      </c>
      <c r="L33" s="1"/>
      <c r="M33" s="53" t="s">
        <v>85</v>
      </c>
      <c r="N33" s="53" t="s">
        <v>146</v>
      </c>
      <c r="O33" s="53" t="s">
        <v>149</v>
      </c>
      <c r="P33" s="53" t="s">
        <v>66</v>
      </c>
      <c r="Q33" s="82"/>
    </row>
    <row r="34" spans="1:26" ht="65" x14ac:dyDescent="0.35">
      <c r="A34" s="74">
        <v>33</v>
      </c>
      <c r="B34" s="1" t="s">
        <v>61</v>
      </c>
      <c r="C34" s="1" t="s">
        <v>36</v>
      </c>
      <c r="D34" s="1" t="s">
        <v>240</v>
      </c>
      <c r="E34" s="1" t="s">
        <v>9</v>
      </c>
      <c r="F34" s="1" t="s">
        <v>59</v>
      </c>
      <c r="G34" s="1" t="s">
        <v>57</v>
      </c>
      <c r="H34" s="1" t="s">
        <v>59</v>
      </c>
      <c r="I34" s="1" t="s">
        <v>59</v>
      </c>
      <c r="J34" s="1" t="s">
        <v>59</v>
      </c>
      <c r="K34" s="1"/>
      <c r="L34" s="1" t="s">
        <v>58</v>
      </c>
      <c r="M34" s="53" t="s">
        <v>150</v>
      </c>
      <c r="N34" s="53" t="s">
        <v>151</v>
      </c>
      <c r="O34" s="53" t="s">
        <v>152</v>
      </c>
      <c r="P34" s="53" t="s">
        <v>66</v>
      </c>
      <c r="Q34" s="82"/>
    </row>
    <row r="35" spans="1:26" ht="65" x14ac:dyDescent="0.35">
      <c r="A35" s="74">
        <v>34</v>
      </c>
      <c r="B35" s="1" t="s">
        <v>61</v>
      </c>
      <c r="C35" s="1" t="s">
        <v>29</v>
      </c>
      <c r="D35" s="4" t="s">
        <v>222</v>
      </c>
      <c r="E35" s="1" t="s">
        <v>9</v>
      </c>
      <c r="F35" s="1" t="s">
        <v>59</v>
      </c>
      <c r="G35" s="1"/>
      <c r="H35" s="1" t="s">
        <v>58</v>
      </c>
      <c r="I35" s="1" t="s">
        <v>59</v>
      </c>
      <c r="J35" s="1" t="s">
        <v>59</v>
      </c>
      <c r="K35" s="1"/>
      <c r="L35" s="1"/>
      <c r="M35" s="53" t="s">
        <v>134</v>
      </c>
      <c r="N35" s="80" t="s">
        <v>64</v>
      </c>
      <c r="O35" s="53" t="s">
        <v>65</v>
      </c>
      <c r="P35" s="53" t="s">
        <v>66</v>
      </c>
      <c r="Q35" s="82"/>
    </row>
    <row r="36" spans="1:26" ht="52" x14ac:dyDescent="0.35">
      <c r="A36" s="74">
        <v>35</v>
      </c>
      <c r="B36" s="1" t="s">
        <v>61</v>
      </c>
      <c r="C36" s="1" t="s">
        <v>33</v>
      </c>
      <c r="D36" s="1" t="s">
        <v>153</v>
      </c>
      <c r="E36" s="1" t="s">
        <v>9</v>
      </c>
      <c r="F36" s="1" t="s">
        <v>57</v>
      </c>
      <c r="G36" s="1" t="s">
        <v>57</v>
      </c>
      <c r="H36" s="1" t="s">
        <v>57</v>
      </c>
      <c r="I36" s="1" t="s">
        <v>57</v>
      </c>
      <c r="J36" s="1" t="s">
        <v>59</v>
      </c>
      <c r="K36" s="1"/>
      <c r="L36" s="1" t="s">
        <v>57</v>
      </c>
      <c r="M36" s="53" t="s">
        <v>154</v>
      </c>
      <c r="N36" s="53" t="s">
        <v>146</v>
      </c>
      <c r="O36" s="53" t="s">
        <v>155</v>
      </c>
      <c r="P36" s="53" t="s">
        <v>66</v>
      </c>
      <c r="Q36" s="82"/>
    </row>
    <row r="37" spans="1:26" ht="104" x14ac:dyDescent="0.35">
      <c r="A37" s="74">
        <v>36</v>
      </c>
      <c r="B37" s="1" t="s">
        <v>61</v>
      </c>
      <c r="C37" s="1" t="s">
        <v>32</v>
      </c>
      <c r="D37" s="1" t="s">
        <v>223</v>
      </c>
      <c r="E37" s="1" t="s">
        <v>9</v>
      </c>
      <c r="F37" s="1" t="s">
        <v>59</v>
      </c>
      <c r="G37" s="1" t="s">
        <v>59</v>
      </c>
      <c r="H37" s="1" t="s">
        <v>58</v>
      </c>
      <c r="I37" s="1" t="s">
        <v>59</v>
      </c>
      <c r="J37" s="1" t="s">
        <v>59</v>
      </c>
      <c r="K37" s="1" t="s">
        <v>58</v>
      </c>
      <c r="L37" s="1" t="s">
        <v>58</v>
      </c>
      <c r="M37" s="53" t="s">
        <v>77</v>
      </c>
      <c r="N37" s="53" t="s">
        <v>224</v>
      </c>
      <c r="O37" s="53" t="s">
        <v>156</v>
      </c>
      <c r="P37" s="53" t="s">
        <v>80</v>
      </c>
      <c r="Q37" s="82"/>
    </row>
    <row r="38" spans="1:26" ht="65" x14ac:dyDescent="0.35">
      <c r="A38" s="74">
        <v>37</v>
      </c>
      <c r="B38" s="1" t="s">
        <v>61</v>
      </c>
      <c r="C38" s="1" t="s">
        <v>32</v>
      </c>
      <c r="D38" s="1" t="s">
        <v>157</v>
      </c>
      <c r="E38" s="1" t="s">
        <v>10</v>
      </c>
      <c r="F38" s="1" t="s">
        <v>59</v>
      </c>
      <c r="G38" s="1" t="s">
        <v>59</v>
      </c>
      <c r="H38" s="1" t="s">
        <v>58</v>
      </c>
      <c r="I38" s="1" t="s">
        <v>59</v>
      </c>
      <c r="J38" s="1" t="s">
        <v>59</v>
      </c>
      <c r="K38" s="1" t="s">
        <v>58</v>
      </c>
      <c r="L38" s="1" t="s">
        <v>58</v>
      </c>
      <c r="M38" s="53" t="s">
        <v>77</v>
      </c>
      <c r="N38" s="53" t="s">
        <v>225</v>
      </c>
      <c r="O38" s="53" t="s">
        <v>158</v>
      </c>
      <c r="P38" s="53" t="s">
        <v>80</v>
      </c>
      <c r="Q38" s="53"/>
    </row>
    <row r="39" spans="1:26" ht="65" x14ac:dyDescent="0.35">
      <c r="A39" s="74">
        <v>38</v>
      </c>
      <c r="B39" s="1" t="s">
        <v>61</v>
      </c>
      <c r="C39" s="1" t="s">
        <v>36</v>
      </c>
      <c r="D39" s="1" t="s">
        <v>159</v>
      </c>
      <c r="E39" s="1" t="s">
        <v>10</v>
      </c>
      <c r="F39" s="1" t="s">
        <v>58</v>
      </c>
      <c r="G39" s="1" t="s">
        <v>58</v>
      </c>
      <c r="H39" s="1" t="s">
        <v>58</v>
      </c>
      <c r="I39" s="1" t="s">
        <v>58</v>
      </c>
      <c r="J39" s="1" t="s">
        <v>59</v>
      </c>
      <c r="K39" s="1" t="s">
        <v>58</v>
      </c>
      <c r="L39" s="1" t="s">
        <v>58</v>
      </c>
      <c r="M39" s="53" t="s">
        <v>106</v>
      </c>
      <c r="N39" s="53" t="s">
        <v>160</v>
      </c>
      <c r="O39" s="53" t="s">
        <v>161</v>
      </c>
      <c r="P39" s="53" t="s">
        <v>66</v>
      </c>
      <c r="Q39" s="82"/>
    </row>
    <row r="40" spans="1:26" ht="52" x14ac:dyDescent="0.35">
      <c r="A40" s="74">
        <v>39</v>
      </c>
      <c r="B40" s="1" t="s">
        <v>61</v>
      </c>
      <c r="C40" s="1" t="s">
        <v>34</v>
      </c>
      <c r="D40" s="1" t="s">
        <v>162</v>
      </c>
      <c r="E40" s="1" t="s">
        <v>10</v>
      </c>
      <c r="F40" s="1" t="s">
        <v>58</v>
      </c>
      <c r="G40" s="1" t="s">
        <v>58</v>
      </c>
      <c r="H40" s="1" t="s">
        <v>58</v>
      </c>
      <c r="I40" s="1" t="s">
        <v>58</v>
      </c>
      <c r="J40" s="1" t="s">
        <v>59</v>
      </c>
      <c r="K40" s="1" t="s">
        <v>58</v>
      </c>
      <c r="L40" s="1" t="s">
        <v>58</v>
      </c>
      <c r="M40" s="53" t="s">
        <v>106</v>
      </c>
      <c r="N40" s="53" t="s">
        <v>160</v>
      </c>
      <c r="O40" s="53" t="s">
        <v>163</v>
      </c>
      <c r="P40" s="53" t="s">
        <v>66</v>
      </c>
      <c r="Q40" s="82"/>
    </row>
    <row r="41" spans="1:26" ht="52" x14ac:dyDescent="0.35">
      <c r="A41" s="74">
        <v>40</v>
      </c>
      <c r="B41" s="1" t="s">
        <v>61</v>
      </c>
      <c r="C41" s="1" t="s">
        <v>33</v>
      </c>
      <c r="D41" s="1" t="s">
        <v>164</v>
      </c>
      <c r="E41" s="1" t="s">
        <v>10</v>
      </c>
      <c r="F41" s="1"/>
      <c r="G41" s="1"/>
      <c r="H41" s="1" t="s">
        <v>59</v>
      </c>
      <c r="I41" s="1" t="s">
        <v>58</v>
      </c>
      <c r="J41" s="1" t="s">
        <v>59</v>
      </c>
      <c r="K41" s="1" t="s">
        <v>58</v>
      </c>
      <c r="L41" s="1" t="s">
        <v>58</v>
      </c>
      <c r="M41" s="53" t="s">
        <v>85</v>
      </c>
      <c r="N41" s="53" t="s">
        <v>165</v>
      </c>
      <c r="O41" s="53" t="s">
        <v>166</v>
      </c>
      <c r="P41" s="53" t="s">
        <v>66</v>
      </c>
      <c r="Q41" s="82"/>
      <c r="Z41" s="94"/>
    </row>
    <row r="42" spans="1:26" ht="78" x14ac:dyDescent="0.35">
      <c r="A42" s="74">
        <v>41</v>
      </c>
      <c r="B42" s="1" t="s">
        <v>55</v>
      </c>
      <c r="C42" s="1" t="s">
        <v>33</v>
      </c>
      <c r="D42" s="1" t="s">
        <v>167</v>
      </c>
      <c r="E42" s="1" t="s">
        <v>9</v>
      </c>
      <c r="F42" s="1" t="s">
        <v>58</v>
      </c>
      <c r="G42" s="1" t="s">
        <v>58</v>
      </c>
      <c r="H42" s="1" t="s">
        <v>58</v>
      </c>
      <c r="I42" s="1" t="s">
        <v>58</v>
      </c>
      <c r="J42" s="1" t="s">
        <v>58</v>
      </c>
      <c r="K42" s="1" t="s">
        <v>58</v>
      </c>
      <c r="L42" s="1"/>
      <c r="M42" s="53" t="s">
        <v>85</v>
      </c>
      <c r="N42" s="53" t="s">
        <v>165</v>
      </c>
      <c r="O42" s="53" t="s">
        <v>168</v>
      </c>
      <c r="P42" s="53" t="s">
        <v>66</v>
      </c>
      <c r="Q42" s="82"/>
      <c r="Z42" s="94"/>
    </row>
    <row r="43" spans="1:26" ht="65" x14ac:dyDescent="0.35">
      <c r="A43" s="74">
        <v>42</v>
      </c>
      <c r="B43" s="1" t="s">
        <v>61</v>
      </c>
      <c r="C43" s="1" t="s">
        <v>29</v>
      </c>
      <c r="D43" s="4" t="s">
        <v>169</v>
      </c>
      <c r="E43" s="1" t="s">
        <v>9</v>
      </c>
      <c r="F43" s="1" t="s">
        <v>59</v>
      </c>
      <c r="G43" s="1" t="s">
        <v>59</v>
      </c>
      <c r="H43" s="1" t="s">
        <v>59</v>
      </c>
      <c r="I43" s="1" t="s">
        <v>59</v>
      </c>
      <c r="J43" s="1" t="s">
        <v>59</v>
      </c>
      <c r="K43" s="1" t="s">
        <v>58</v>
      </c>
      <c r="L43" s="1"/>
      <c r="M43" s="53" t="s">
        <v>134</v>
      </c>
      <c r="N43" s="80" t="s">
        <v>64</v>
      </c>
      <c r="O43" s="53" t="s">
        <v>170</v>
      </c>
      <c r="P43" s="53" t="s">
        <v>66</v>
      </c>
      <c r="Q43" s="82"/>
      <c r="Z43" s="94"/>
    </row>
    <row r="44" spans="1:26" ht="65" x14ac:dyDescent="0.35">
      <c r="A44" s="74">
        <v>43</v>
      </c>
      <c r="B44" s="1" t="s">
        <v>61</v>
      </c>
      <c r="C44" s="1" t="s">
        <v>33</v>
      </c>
      <c r="D44" s="1" t="s">
        <v>226</v>
      </c>
      <c r="E44" s="1" t="s">
        <v>9</v>
      </c>
      <c r="F44" s="1" t="s">
        <v>59</v>
      </c>
      <c r="G44" s="1" t="s">
        <v>59</v>
      </c>
      <c r="H44" s="1" t="s">
        <v>59</v>
      </c>
      <c r="I44" s="1" t="s">
        <v>59</v>
      </c>
      <c r="J44" s="1" t="s">
        <v>59</v>
      </c>
      <c r="K44" s="1" t="s">
        <v>57</v>
      </c>
      <c r="L44" s="1"/>
      <c r="M44" s="53" t="s">
        <v>82</v>
      </c>
      <c r="N44" s="53" t="s">
        <v>146</v>
      </c>
      <c r="O44" s="53" t="s">
        <v>171</v>
      </c>
      <c r="P44" s="53" t="s">
        <v>66</v>
      </c>
      <c r="Q44" s="82"/>
      <c r="Z44" s="94"/>
    </row>
    <row r="45" spans="1:26" ht="65" x14ac:dyDescent="0.35">
      <c r="A45" s="74">
        <v>44</v>
      </c>
      <c r="B45" s="1" t="s">
        <v>61</v>
      </c>
      <c r="C45" s="1" t="s">
        <v>29</v>
      </c>
      <c r="D45" s="4" t="s">
        <v>172</v>
      </c>
      <c r="E45" s="1" t="s">
        <v>9</v>
      </c>
      <c r="F45" s="1" t="s">
        <v>59</v>
      </c>
      <c r="G45" s="1" t="s">
        <v>59</v>
      </c>
      <c r="H45" s="1" t="s">
        <v>59</v>
      </c>
      <c r="I45" s="1" t="s">
        <v>59</v>
      </c>
      <c r="J45" s="1" t="s">
        <v>59</v>
      </c>
      <c r="K45" s="1"/>
      <c r="L45" s="1" t="s">
        <v>58</v>
      </c>
      <c r="M45" s="53" t="s">
        <v>134</v>
      </c>
      <c r="N45" s="80" t="s">
        <v>64</v>
      </c>
      <c r="O45" s="53" t="s">
        <v>173</v>
      </c>
      <c r="P45" s="53" t="s">
        <v>66</v>
      </c>
      <c r="Q45" s="82"/>
      <c r="Z45" s="94"/>
    </row>
    <row r="46" spans="1:26" ht="65" x14ac:dyDescent="0.35">
      <c r="A46" s="74">
        <v>45</v>
      </c>
      <c r="B46" s="1" t="s">
        <v>61</v>
      </c>
      <c r="C46" s="1" t="s">
        <v>33</v>
      </c>
      <c r="D46" s="1" t="s">
        <v>174</v>
      </c>
      <c r="E46" s="1" t="s">
        <v>9</v>
      </c>
      <c r="F46" s="1" t="s">
        <v>59</v>
      </c>
      <c r="G46" s="1" t="s">
        <v>59</v>
      </c>
      <c r="H46" s="1" t="s">
        <v>59</v>
      </c>
      <c r="I46" s="1" t="s">
        <v>59</v>
      </c>
      <c r="J46" s="1" t="s">
        <v>59</v>
      </c>
      <c r="K46" s="1"/>
      <c r="L46" s="1" t="s">
        <v>57</v>
      </c>
      <c r="M46" s="53" t="s">
        <v>197</v>
      </c>
      <c r="N46" s="53" t="s">
        <v>146</v>
      </c>
      <c r="O46" s="53" t="s">
        <v>175</v>
      </c>
      <c r="P46" s="53" t="s">
        <v>66</v>
      </c>
      <c r="Q46" s="82"/>
      <c r="Z46" s="94"/>
    </row>
    <row r="47" spans="1:26" ht="65" x14ac:dyDescent="0.35">
      <c r="A47" s="74">
        <v>46</v>
      </c>
      <c r="B47" s="1" t="s">
        <v>61</v>
      </c>
      <c r="C47" s="1" t="s">
        <v>29</v>
      </c>
      <c r="D47" s="4" t="s">
        <v>227</v>
      </c>
      <c r="E47" s="1" t="s">
        <v>9</v>
      </c>
      <c r="F47" s="82"/>
      <c r="G47" s="82"/>
      <c r="H47" s="82"/>
      <c r="I47" s="82"/>
      <c r="J47" s="82"/>
      <c r="K47" s="82" t="s">
        <v>70</v>
      </c>
      <c r="L47" s="82"/>
      <c r="M47" s="53" t="s">
        <v>176</v>
      </c>
      <c r="N47" s="80" t="s">
        <v>64</v>
      </c>
      <c r="O47" s="53" t="s">
        <v>65</v>
      </c>
      <c r="P47" s="53" t="s">
        <v>66</v>
      </c>
      <c r="Q47" s="82"/>
      <c r="Z47" s="94"/>
    </row>
    <row r="48" spans="1:26" ht="65" x14ac:dyDescent="0.35">
      <c r="A48" s="74">
        <v>47</v>
      </c>
      <c r="B48" s="1" t="s">
        <v>61</v>
      </c>
      <c r="C48" s="1" t="s">
        <v>35</v>
      </c>
      <c r="D48" s="1" t="s">
        <v>228</v>
      </c>
      <c r="E48" s="1" t="s">
        <v>9</v>
      </c>
      <c r="F48" s="1" t="s">
        <v>57</v>
      </c>
      <c r="G48" s="1" t="s">
        <v>57</v>
      </c>
      <c r="H48" s="1" t="s">
        <v>57</v>
      </c>
      <c r="I48" s="82"/>
      <c r="J48" s="82"/>
      <c r="K48" s="1" t="s">
        <v>57</v>
      </c>
      <c r="L48" s="1" t="s">
        <v>57</v>
      </c>
      <c r="M48" s="53" t="s">
        <v>150</v>
      </c>
      <c r="N48" s="53" t="s">
        <v>151</v>
      </c>
      <c r="O48" s="53" t="s">
        <v>177</v>
      </c>
      <c r="P48" s="53" t="s">
        <v>66</v>
      </c>
      <c r="Q48" s="82"/>
      <c r="Z48" s="94"/>
    </row>
    <row r="49" spans="26:26" x14ac:dyDescent="0.35">
      <c r="Z49" s="94"/>
    </row>
    <row r="50" spans="26:26" x14ac:dyDescent="0.35">
      <c r="Z50" s="94"/>
    </row>
    <row r="51" spans="26:26" x14ac:dyDescent="0.35">
      <c r="Z51" s="94"/>
    </row>
    <row r="52" spans="26:26" x14ac:dyDescent="0.35">
      <c r="Z52" s="94"/>
    </row>
    <row r="53" spans="26:26" x14ac:dyDescent="0.35">
      <c r="Z53" s="94"/>
    </row>
    <row r="54" spans="26:26" x14ac:dyDescent="0.35">
      <c r="Z54" s="85"/>
    </row>
  </sheetData>
  <autoFilter ref="B1:L48" xr:uid="{1114324A-FF3A-4807-B58A-94FB75BFE8A3}"/>
  <phoneticPr fontId="4" type="noConversion"/>
  <hyperlinks>
    <hyperlink ref="P21" r:id="rId1" display="https://cert.msc.org/SupplierDirectory/VController.aspx?Path=02D03D11-054D-44F5-9076-B1BD00A2EBDF_x000a__x000a_" xr:uid="{0D03F0C8-1AF9-469B-A6EE-2BF343D6D0C8}"/>
    <hyperlink ref="P30" r:id="rId2" xr:uid="{CC60DCBD-799E-431C-B9E1-A4515869526F}"/>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FA8B9-1C62-420A-B3A7-B490E94C447E}">
  <dimension ref="A1:AQ35"/>
  <sheetViews>
    <sheetView zoomScale="77" zoomScaleNormal="110" workbookViewId="0">
      <selection activeCell="D3" sqref="D3"/>
    </sheetView>
  </sheetViews>
  <sheetFormatPr defaultColWidth="9.1796875" defaultRowHeight="13" x14ac:dyDescent="0.35"/>
  <cols>
    <col min="1" max="1" width="6.1796875" style="78" customWidth="1"/>
    <col min="2" max="2" width="15.7265625" style="78" customWidth="1"/>
    <col min="3" max="3" width="16.26953125" style="78" customWidth="1"/>
    <col min="4" max="4" width="59.179687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26" x14ac:dyDescent="0.35">
      <c r="A1" s="86" t="s">
        <v>47</v>
      </c>
      <c r="B1" s="87" t="s">
        <v>48</v>
      </c>
      <c r="C1" s="15"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143" x14ac:dyDescent="0.35">
      <c r="A2" s="98">
        <v>1</v>
      </c>
      <c r="B2" s="88" t="s">
        <v>55</v>
      </c>
      <c r="C2" s="1" t="s">
        <v>241</v>
      </c>
      <c r="D2" s="2" t="s">
        <v>56</v>
      </c>
      <c r="E2" s="1" t="s">
        <v>9</v>
      </c>
      <c r="F2" s="1" t="s">
        <v>57</v>
      </c>
      <c r="G2" s="53" t="s">
        <v>186</v>
      </c>
      <c r="H2" s="76" t="s">
        <v>187</v>
      </c>
    </row>
    <row r="3" spans="1:43" ht="143" x14ac:dyDescent="0.35">
      <c r="A3" s="98">
        <v>2</v>
      </c>
      <c r="B3" s="88" t="s">
        <v>61</v>
      </c>
      <c r="C3" s="1" t="s">
        <v>241</v>
      </c>
      <c r="D3" s="2" t="s">
        <v>201</v>
      </c>
      <c r="E3" s="1" t="s">
        <v>9</v>
      </c>
      <c r="F3" s="1" t="s">
        <v>57</v>
      </c>
      <c r="G3" s="79" t="s">
        <v>186</v>
      </c>
      <c r="H3" s="80" t="s">
        <v>188</v>
      </c>
    </row>
    <row r="4" spans="1:43" ht="156" x14ac:dyDescent="0.35">
      <c r="A4" s="98">
        <v>3</v>
      </c>
      <c r="B4" s="88" t="s">
        <v>61</v>
      </c>
      <c r="C4" s="1" t="s">
        <v>29</v>
      </c>
      <c r="D4" s="3" t="s">
        <v>63</v>
      </c>
      <c r="E4" s="1" t="s">
        <v>9</v>
      </c>
      <c r="F4" s="1" t="s">
        <v>57</v>
      </c>
      <c r="G4" s="53" t="s">
        <v>202</v>
      </c>
      <c r="H4" s="80" t="s">
        <v>64</v>
      </c>
    </row>
    <row r="5" spans="1:43" ht="273" x14ac:dyDescent="0.35">
      <c r="A5" s="98">
        <v>4</v>
      </c>
      <c r="B5" s="88" t="s">
        <v>67</v>
      </c>
      <c r="C5" s="1" t="s">
        <v>68</v>
      </c>
      <c r="D5" s="4" t="s">
        <v>236</v>
      </c>
      <c r="E5" s="1" t="s">
        <v>9</v>
      </c>
      <c r="F5" s="1" t="s">
        <v>69</v>
      </c>
      <c r="G5" s="53" t="s">
        <v>203</v>
      </c>
      <c r="H5" s="53" t="s">
        <v>71</v>
      </c>
    </row>
    <row r="6" spans="1:43" ht="260" x14ac:dyDescent="0.35">
      <c r="A6" s="98">
        <v>5</v>
      </c>
      <c r="B6" s="88" t="s">
        <v>67</v>
      </c>
      <c r="C6" s="1" t="s">
        <v>30</v>
      </c>
      <c r="D6" s="4" t="s">
        <v>237</v>
      </c>
      <c r="E6" s="1" t="s">
        <v>9</v>
      </c>
      <c r="F6" s="1" t="s">
        <v>69</v>
      </c>
      <c r="G6" s="53" t="s">
        <v>203</v>
      </c>
      <c r="H6" s="53" t="s">
        <v>71</v>
      </c>
    </row>
    <row r="7" spans="1:43" ht="254.25" customHeight="1" x14ac:dyDescent="0.35">
      <c r="A7" s="98">
        <v>6</v>
      </c>
      <c r="B7" s="88" t="s">
        <v>67</v>
      </c>
      <c r="C7" s="1" t="s">
        <v>30</v>
      </c>
      <c r="D7" s="4" t="s">
        <v>238</v>
      </c>
      <c r="E7" s="1" t="s">
        <v>9</v>
      </c>
      <c r="F7" s="1" t="s">
        <v>69</v>
      </c>
      <c r="G7" s="53" t="s">
        <v>205</v>
      </c>
      <c r="H7" s="53" t="s">
        <v>73</v>
      </c>
    </row>
    <row r="8" spans="1:43" ht="91" x14ac:dyDescent="0.35">
      <c r="A8" s="98">
        <v>7</v>
      </c>
      <c r="B8" s="88" t="s">
        <v>67</v>
      </c>
      <c r="C8" s="1" t="s">
        <v>31</v>
      </c>
      <c r="D8" s="1" t="s">
        <v>74</v>
      </c>
      <c r="E8" s="1" t="s">
        <v>9</v>
      </c>
      <c r="F8" s="1" t="s">
        <v>58</v>
      </c>
      <c r="G8" s="1" t="s">
        <v>207</v>
      </c>
      <c r="H8" s="53" t="s">
        <v>75</v>
      </c>
    </row>
    <row r="9" spans="1:43" ht="65" x14ac:dyDescent="0.35">
      <c r="A9" s="98">
        <v>8</v>
      </c>
      <c r="B9" s="88" t="s">
        <v>55</v>
      </c>
      <c r="C9" s="1" t="s">
        <v>31</v>
      </c>
      <c r="D9" s="1" t="s">
        <v>208</v>
      </c>
      <c r="E9" s="1" t="s">
        <v>9</v>
      </c>
      <c r="F9" s="1" t="s">
        <v>58</v>
      </c>
      <c r="G9" s="53" t="s">
        <v>77</v>
      </c>
      <c r="H9" s="82" t="s">
        <v>78</v>
      </c>
    </row>
    <row r="10" spans="1:43" ht="65" x14ac:dyDescent="0.35">
      <c r="A10" s="98">
        <v>9</v>
      </c>
      <c r="B10" s="88" t="s">
        <v>61</v>
      </c>
      <c r="C10" s="1" t="s">
        <v>31</v>
      </c>
      <c r="D10" s="1" t="s">
        <v>209</v>
      </c>
      <c r="E10" s="1" t="s">
        <v>9</v>
      </c>
      <c r="F10" s="1" t="s">
        <v>58</v>
      </c>
      <c r="G10" s="53" t="s">
        <v>77</v>
      </c>
      <c r="H10" s="82" t="s">
        <v>78</v>
      </c>
    </row>
    <row r="11" spans="1:43" ht="91" x14ac:dyDescent="0.35">
      <c r="A11" s="98">
        <v>10</v>
      </c>
      <c r="B11" s="88" t="s">
        <v>61</v>
      </c>
      <c r="C11" s="1" t="s">
        <v>33</v>
      </c>
      <c r="D11" s="2" t="s">
        <v>81</v>
      </c>
      <c r="E11" s="1" t="s">
        <v>9</v>
      </c>
      <c r="F11" s="1" t="s">
        <v>57</v>
      </c>
      <c r="G11" s="53" t="s">
        <v>82</v>
      </c>
      <c r="H11" s="82" t="s">
        <v>83</v>
      </c>
    </row>
    <row r="12" spans="1:43" ht="255" customHeight="1" x14ac:dyDescent="0.35">
      <c r="A12" s="98">
        <v>11</v>
      </c>
      <c r="B12" s="88" t="s">
        <v>61</v>
      </c>
      <c r="C12" s="1" t="s">
        <v>33</v>
      </c>
      <c r="D12" s="2" t="s">
        <v>230</v>
      </c>
      <c r="E12" s="1" t="s">
        <v>9</v>
      </c>
      <c r="F12" s="1" t="s">
        <v>57</v>
      </c>
      <c r="G12" s="53" t="s">
        <v>85</v>
      </c>
      <c r="H12" s="53" t="s">
        <v>86</v>
      </c>
    </row>
    <row r="13" spans="1:43" ht="39" x14ac:dyDescent="0.35">
      <c r="A13" s="98">
        <v>12</v>
      </c>
      <c r="B13" s="88" t="s">
        <v>67</v>
      </c>
      <c r="C13" s="1" t="s">
        <v>33</v>
      </c>
      <c r="D13" s="1" t="s">
        <v>88</v>
      </c>
      <c r="E13" s="1" t="s">
        <v>9</v>
      </c>
      <c r="F13" s="1" t="s">
        <v>58</v>
      </c>
      <c r="G13" s="53" t="s">
        <v>82</v>
      </c>
      <c r="H13" s="82" t="s">
        <v>83</v>
      </c>
    </row>
    <row r="14" spans="1:43" ht="143" x14ac:dyDescent="0.35">
      <c r="A14" s="98">
        <v>13</v>
      </c>
      <c r="B14" s="88" t="s">
        <v>55</v>
      </c>
      <c r="C14" s="1" t="s">
        <v>33</v>
      </c>
      <c r="D14" s="3" t="s">
        <v>210</v>
      </c>
      <c r="E14" s="1" t="s">
        <v>9</v>
      </c>
      <c r="F14" s="1" t="s">
        <v>57</v>
      </c>
      <c r="G14" s="53" t="s">
        <v>82</v>
      </c>
      <c r="H14" s="82" t="s">
        <v>83</v>
      </c>
    </row>
    <row r="15" spans="1:43" ht="39" x14ac:dyDescent="0.35">
      <c r="A15" s="98">
        <v>14</v>
      </c>
      <c r="B15" s="88" t="s">
        <v>61</v>
      </c>
      <c r="C15" s="1" t="s">
        <v>36</v>
      </c>
      <c r="D15" s="2" t="s">
        <v>91</v>
      </c>
      <c r="E15" s="1" t="s">
        <v>9</v>
      </c>
      <c r="F15" s="1" t="s">
        <v>57</v>
      </c>
      <c r="G15" s="82" t="s">
        <v>92</v>
      </c>
      <c r="H15" s="53" t="s">
        <v>93</v>
      </c>
    </row>
    <row r="16" spans="1:43" ht="39" x14ac:dyDescent="0.35">
      <c r="A16" s="98">
        <v>15</v>
      </c>
      <c r="B16" s="88" t="s">
        <v>61</v>
      </c>
      <c r="C16" s="1" t="s">
        <v>36</v>
      </c>
      <c r="D16" s="2" t="s">
        <v>95</v>
      </c>
      <c r="E16" s="1" t="s">
        <v>9</v>
      </c>
      <c r="F16" s="1" t="s">
        <v>57</v>
      </c>
      <c r="G16" s="82" t="s">
        <v>96</v>
      </c>
      <c r="H16" s="53" t="s">
        <v>93</v>
      </c>
    </row>
    <row r="17" spans="1:8" ht="26" x14ac:dyDescent="0.35">
      <c r="A17" s="98">
        <v>18</v>
      </c>
      <c r="B17" s="88" t="s">
        <v>67</v>
      </c>
      <c r="C17" s="1" t="s">
        <v>34</v>
      </c>
      <c r="D17" s="1" t="s">
        <v>105</v>
      </c>
      <c r="E17" s="1" t="s">
        <v>9</v>
      </c>
      <c r="F17" s="1" t="s">
        <v>58</v>
      </c>
      <c r="G17" s="53" t="s">
        <v>106</v>
      </c>
      <c r="H17" s="53" t="s">
        <v>107</v>
      </c>
    </row>
    <row r="18" spans="1:8" ht="234" x14ac:dyDescent="0.35">
      <c r="A18" s="98">
        <v>19</v>
      </c>
      <c r="B18" s="88" t="s">
        <v>67</v>
      </c>
      <c r="C18" s="1" t="s">
        <v>110</v>
      </c>
      <c r="D18" s="1" t="s">
        <v>211</v>
      </c>
      <c r="E18" s="1" t="s">
        <v>9</v>
      </c>
      <c r="F18" s="1" t="s">
        <v>70</v>
      </c>
      <c r="G18" s="53" t="s">
        <v>212</v>
      </c>
      <c r="H18" s="82" t="s">
        <v>111</v>
      </c>
    </row>
    <row r="19" spans="1:8" ht="65" x14ac:dyDescent="0.35">
      <c r="A19" s="98">
        <v>20</v>
      </c>
      <c r="B19" s="88" t="s">
        <v>67</v>
      </c>
      <c r="C19" s="1" t="s">
        <v>31</v>
      </c>
      <c r="D19" s="1" t="s">
        <v>113</v>
      </c>
      <c r="E19" s="1" t="s">
        <v>9</v>
      </c>
      <c r="F19" s="1" t="s">
        <v>58</v>
      </c>
      <c r="G19" s="53" t="s">
        <v>114</v>
      </c>
      <c r="H19" s="82" t="s">
        <v>115</v>
      </c>
    </row>
    <row r="20" spans="1:8" ht="234" x14ac:dyDescent="0.35">
      <c r="A20" s="98">
        <v>21</v>
      </c>
      <c r="B20" s="88" t="s">
        <v>67</v>
      </c>
      <c r="C20" s="1" t="s">
        <v>31</v>
      </c>
      <c r="D20" s="1" t="s">
        <v>178</v>
      </c>
      <c r="E20" s="1" t="s">
        <v>9</v>
      </c>
      <c r="F20" s="1" t="s">
        <v>58</v>
      </c>
      <c r="G20" s="53" t="s">
        <v>119</v>
      </c>
      <c r="H20" s="82" t="s">
        <v>120</v>
      </c>
    </row>
    <row r="21" spans="1:8" ht="26" x14ac:dyDescent="0.35">
      <c r="A21" s="98">
        <v>22</v>
      </c>
      <c r="B21" s="88" t="s">
        <v>67</v>
      </c>
      <c r="C21" s="1" t="s">
        <v>31</v>
      </c>
      <c r="D21" s="1" t="s">
        <v>122</v>
      </c>
      <c r="E21" s="1" t="s">
        <v>9</v>
      </c>
      <c r="F21" s="1" t="s">
        <v>70</v>
      </c>
      <c r="G21" s="53" t="s">
        <v>77</v>
      </c>
      <c r="H21" s="82" t="s">
        <v>78</v>
      </c>
    </row>
    <row r="22" spans="1:8" ht="143" x14ac:dyDescent="0.35">
      <c r="A22" s="98">
        <v>23</v>
      </c>
      <c r="B22" s="88" t="s">
        <v>55</v>
      </c>
      <c r="C22" s="1" t="s">
        <v>242</v>
      </c>
      <c r="D22" s="2" t="s">
        <v>214</v>
      </c>
      <c r="E22" s="1" t="s">
        <v>9</v>
      </c>
      <c r="F22" s="1" t="s">
        <v>57</v>
      </c>
      <c r="G22" s="82" t="s">
        <v>194</v>
      </c>
      <c r="H22" s="53" t="s">
        <v>215</v>
      </c>
    </row>
    <row r="23" spans="1:8" ht="104" x14ac:dyDescent="0.35">
      <c r="A23" s="98">
        <v>24</v>
      </c>
      <c r="B23" s="88" t="s">
        <v>61</v>
      </c>
      <c r="C23" s="1" t="s">
        <v>36</v>
      </c>
      <c r="D23" s="2" t="s">
        <v>190</v>
      </c>
      <c r="E23" s="1" t="s">
        <v>51</v>
      </c>
      <c r="F23" s="1" t="s">
        <v>57</v>
      </c>
      <c r="G23" s="53" t="s">
        <v>216</v>
      </c>
      <c r="H23" s="53" t="s">
        <v>127</v>
      </c>
    </row>
    <row r="24" spans="1:8" ht="78" x14ac:dyDescent="0.35">
      <c r="A24" s="98">
        <v>25</v>
      </c>
      <c r="B24" s="88" t="s">
        <v>61</v>
      </c>
      <c r="C24" s="1" t="s">
        <v>33</v>
      </c>
      <c r="D24" s="1" t="s">
        <v>129</v>
      </c>
      <c r="E24" s="1" t="s">
        <v>10</v>
      </c>
      <c r="F24" s="1" t="s">
        <v>58</v>
      </c>
      <c r="G24" s="53" t="s">
        <v>130</v>
      </c>
      <c r="H24" s="53" t="s">
        <v>131</v>
      </c>
    </row>
    <row r="25" spans="1:8" ht="78" x14ac:dyDescent="0.35">
      <c r="A25" s="98">
        <v>26</v>
      </c>
      <c r="B25" s="89" t="s">
        <v>61</v>
      </c>
      <c r="C25" s="1" t="s">
        <v>29</v>
      </c>
      <c r="D25" s="1" t="s">
        <v>192</v>
      </c>
      <c r="E25" s="1" t="s">
        <v>10</v>
      </c>
      <c r="F25" s="1" t="s">
        <v>58</v>
      </c>
      <c r="G25" s="53" t="s">
        <v>134</v>
      </c>
      <c r="H25" s="80" t="s">
        <v>64</v>
      </c>
    </row>
    <row r="26" spans="1:8" ht="78" x14ac:dyDescent="0.35">
      <c r="A26" s="98">
        <v>27</v>
      </c>
      <c r="B26" s="88" t="s">
        <v>67</v>
      </c>
      <c r="C26" s="1" t="s">
        <v>30</v>
      </c>
      <c r="D26" s="4" t="s">
        <v>217</v>
      </c>
      <c r="E26" s="1" t="s">
        <v>10</v>
      </c>
      <c r="F26" s="1" t="s">
        <v>58</v>
      </c>
      <c r="G26" s="53" t="s">
        <v>196</v>
      </c>
      <c r="H26" s="82" t="s">
        <v>111</v>
      </c>
    </row>
    <row r="27" spans="1:8" ht="65" x14ac:dyDescent="0.35">
      <c r="A27" s="98">
        <v>28</v>
      </c>
      <c r="B27" s="88" t="s">
        <v>55</v>
      </c>
      <c r="C27" s="1" t="s">
        <v>31</v>
      </c>
      <c r="D27" s="1" t="s">
        <v>138</v>
      </c>
      <c r="E27" s="1" t="s">
        <v>51</v>
      </c>
      <c r="F27" s="1" t="s">
        <v>70</v>
      </c>
      <c r="G27" s="53" t="s">
        <v>218</v>
      </c>
      <c r="H27" s="53" t="s">
        <v>139</v>
      </c>
    </row>
    <row r="28" spans="1:8" ht="26" x14ac:dyDescent="0.35">
      <c r="A28" s="98">
        <v>29</v>
      </c>
      <c r="B28" s="88" t="s">
        <v>55</v>
      </c>
      <c r="C28" s="1" t="s">
        <v>31</v>
      </c>
      <c r="D28" s="1" t="s">
        <v>191</v>
      </c>
      <c r="E28" s="1" t="s">
        <v>51</v>
      </c>
      <c r="F28" s="1" t="s">
        <v>58</v>
      </c>
      <c r="G28" s="53" t="s">
        <v>141</v>
      </c>
      <c r="H28" s="82" t="s">
        <v>179</v>
      </c>
    </row>
    <row r="29" spans="1:8" ht="39" x14ac:dyDescent="0.35">
      <c r="A29" s="98">
        <v>30</v>
      </c>
      <c r="B29" s="88" t="s">
        <v>61</v>
      </c>
      <c r="C29" s="1" t="s">
        <v>36</v>
      </c>
      <c r="D29" s="1" t="s">
        <v>143</v>
      </c>
      <c r="E29" s="1" t="s">
        <v>10</v>
      </c>
      <c r="F29" s="1" t="s">
        <v>58</v>
      </c>
      <c r="G29" s="53" t="s">
        <v>198</v>
      </c>
      <c r="H29" s="53" t="s">
        <v>221</v>
      </c>
    </row>
    <row r="30" spans="1:8" ht="39" x14ac:dyDescent="0.35">
      <c r="A30" s="98">
        <v>32</v>
      </c>
      <c r="B30" s="88" t="s">
        <v>61</v>
      </c>
      <c r="C30" s="1" t="s">
        <v>33</v>
      </c>
      <c r="D30" s="3" t="s">
        <v>180</v>
      </c>
      <c r="E30" s="1" t="s">
        <v>9</v>
      </c>
      <c r="F30" s="1" t="s">
        <v>57</v>
      </c>
      <c r="G30" s="53" t="s">
        <v>85</v>
      </c>
      <c r="H30" s="53" t="s">
        <v>146</v>
      </c>
    </row>
    <row r="31" spans="1:8" ht="26" x14ac:dyDescent="0.35">
      <c r="A31" s="98">
        <v>35</v>
      </c>
      <c r="B31" s="88" t="s">
        <v>61</v>
      </c>
      <c r="C31" s="1" t="s">
        <v>33</v>
      </c>
      <c r="D31" s="2" t="s">
        <v>153</v>
      </c>
      <c r="E31" s="1" t="s">
        <v>9</v>
      </c>
      <c r="F31" s="1" t="s">
        <v>57</v>
      </c>
      <c r="G31" s="53" t="s">
        <v>154</v>
      </c>
      <c r="H31" s="53" t="s">
        <v>146</v>
      </c>
    </row>
    <row r="32" spans="1:8" ht="39" x14ac:dyDescent="0.35">
      <c r="A32" s="98">
        <v>38</v>
      </c>
      <c r="B32" s="88" t="s">
        <v>61</v>
      </c>
      <c r="C32" s="1" t="s">
        <v>36</v>
      </c>
      <c r="D32" s="1" t="s">
        <v>159</v>
      </c>
      <c r="E32" s="1" t="s">
        <v>10</v>
      </c>
      <c r="F32" s="1" t="s">
        <v>58</v>
      </c>
      <c r="G32" s="53" t="s">
        <v>106</v>
      </c>
      <c r="H32" s="53" t="s">
        <v>160</v>
      </c>
    </row>
    <row r="33" spans="1:8" ht="39" x14ac:dyDescent="0.35">
      <c r="A33" s="98">
        <v>39</v>
      </c>
      <c r="B33" s="88" t="s">
        <v>61</v>
      </c>
      <c r="C33" s="1" t="s">
        <v>34</v>
      </c>
      <c r="D33" s="1" t="s">
        <v>162</v>
      </c>
      <c r="E33" s="1" t="s">
        <v>10</v>
      </c>
      <c r="F33" s="1" t="s">
        <v>58</v>
      </c>
      <c r="G33" s="53" t="s">
        <v>106</v>
      </c>
      <c r="H33" s="53" t="s">
        <v>160</v>
      </c>
    </row>
    <row r="34" spans="1:8" ht="39" x14ac:dyDescent="0.35">
      <c r="A34" s="98">
        <v>41</v>
      </c>
      <c r="B34" s="88" t="s">
        <v>55</v>
      </c>
      <c r="C34" s="1" t="s">
        <v>33</v>
      </c>
      <c r="D34" s="1" t="s">
        <v>167</v>
      </c>
      <c r="E34" s="1" t="s">
        <v>9</v>
      </c>
      <c r="F34" s="1" t="s">
        <v>58</v>
      </c>
      <c r="G34" s="53" t="s">
        <v>85</v>
      </c>
      <c r="H34" s="53" t="s">
        <v>165</v>
      </c>
    </row>
    <row r="35" spans="1:8" ht="39" x14ac:dyDescent="0.35">
      <c r="A35" s="98">
        <v>47</v>
      </c>
      <c r="B35" s="88" t="s">
        <v>61</v>
      </c>
      <c r="C35" s="1" t="s">
        <v>35</v>
      </c>
      <c r="D35" s="2" t="s">
        <v>228</v>
      </c>
      <c r="E35" s="1" t="s">
        <v>9</v>
      </c>
      <c r="F35" s="1" t="s">
        <v>57</v>
      </c>
      <c r="G35" s="53" t="s">
        <v>150</v>
      </c>
      <c r="H35" s="53" t="s">
        <v>151</v>
      </c>
    </row>
  </sheetData>
  <autoFilter ref="B1:H35" xr:uid="{C46FA8B9-1C62-420A-B3A7-B490E94C447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D184D-4CF3-45A3-8DE9-B26F585A609E}">
  <dimension ref="A1:AQ38"/>
  <sheetViews>
    <sheetView zoomScale="96" zoomScaleNormal="96" workbookViewId="0">
      <selection activeCell="D7" sqref="D7"/>
    </sheetView>
  </sheetViews>
  <sheetFormatPr defaultColWidth="9.1796875" defaultRowHeight="13" x14ac:dyDescent="0.35"/>
  <cols>
    <col min="1" max="1" width="6.1796875" style="78" customWidth="1"/>
    <col min="2" max="2" width="15.90625" style="78" customWidth="1"/>
    <col min="3" max="3" width="16.26953125" style="78" customWidth="1"/>
    <col min="4" max="4" width="74.45312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42" customHeight="1" x14ac:dyDescent="0.35">
      <c r="A1" s="86" t="s">
        <v>47</v>
      </c>
      <c r="B1" s="87" t="s">
        <v>48</v>
      </c>
      <c r="C1" s="15"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42" customHeight="1" x14ac:dyDescent="0.35">
      <c r="A2" s="98">
        <v>1</v>
      </c>
      <c r="B2" s="88" t="s">
        <v>55</v>
      </c>
      <c r="C2" s="1" t="s">
        <v>241</v>
      </c>
      <c r="D2" s="2" t="s">
        <v>56</v>
      </c>
      <c r="E2" s="1" t="s">
        <v>9</v>
      </c>
      <c r="F2" s="1" t="s">
        <v>57</v>
      </c>
      <c r="G2" s="53" t="s">
        <v>186</v>
      </c>
      <c r="H2" s="76" t="s">
        <v>187</v>
      </c>
    </row>
    <row r="3" spans="1:43" ht="42" customHeight="1" x14ac:dyDescent="0.35">
      <c r="A3" s="98">
        <v>2</v>
      </c>
      <c r="B3" s="88" t="s">
        <v>61</v>
      </c>
      <c r="C3" s="1" t="s">
        <v>241</v>
      </c>
      <c r="D3" s="2" t="s">
        <v>201</v>
      </c>
      <c r="E3" s="1" t="s">
        <v>9</v>
      </c>
      <c r="F3" s="1" t="s">
        <v>57</v>
      </c>
      <c r="G3" s="79" t="s">
        <v>186</v>
      </c>
      <c r="H3" s="80" t="s">
        <v>188</v>
      </c>
    </row>
    <row r="4" spans="1:43" ht="42" customHeight="1" x14ac:dyDescent="0.35">
      <c r="A4" s="98">
        <v>3</v>
      </c>
      <c r="B4" s="88" t="s">
        <v>61</v>
      </c>
      <c r="C4" s="1" t="s">
        <v>29</v>
      </c>
      <c r="D4" s="3" t="s">
        <v>63</v>
      </c>
      <c r="E4" s="1" t="s">
        <v>9</v>
      </c>
      <c r="F4" s="1" t="s">
        <v>57</v>
      </c>
      <c r="G4" s="53" t="s">
        <v>202</v>
      </c>
      <c r="H4" s="80" t="s">
        <v>64</v>
      </c>
    </row>
    <row r="5" spans="1:43" ht="43" customHeight="1" x14ac:dyDescent="0.35">
      <c r="A5" s="98">
        <v>4</v>
      </c>
      <c r="B5" s="88" t="s">
        <v>67</v>
      </c>
      <c r="C5" s="1" t="s">
        <v>68</v>
      </c>
      <c r="D5" s="4" t="s">
        <v>236</v>
      </c>
      <c r="E5" s="1" t="s">
        <v>9</v>
      </c>
      <c r="F5" s="1" t="s">
        <v>69</v>
      </c>
      <c r="G5" s="53" t="s">
        <v>203</v>
      </c>
      <c r="H5" s="53" t="s">
        <v>71</v>
      </c>
    </row>
    <row r="6" spans="1:43" ht="63" customHeight="1" x14ac:dyDescent="0.35">
      <c r="A6" s="98">
        <v>5</v>
      </c>
      <c r="B6" s="88" t="s">
        <v>67</v>
      </c>
      <c r="C6" s="1" t="s">
        <v>30</v>
      </c>
      <c r="D6" s="4" t="s">
        <v>237</v>
      </c>
      <c r="E6" s="1" t="s">
        <v>9</v>
      </c>
      <c r="F6" s="1" t="s">
        <v>69</v>
      </c>
      <c r="G6" s="53" t="s">
        <v>203</v>
      </c>
      <c r="H6" s="53" t="s">
        <v>71</v>
      </c>
    </row>
    <row r="7" spans="1:43" ht="42" customHeight="1" x14ac:dyDescent="0.35">
      <c r="A7" s="98">
        <v>6</v>
      </c>
      <c r="B7" s="88" t="s">
        <v>67</v>
      </c>
      <c r="C7" s="1" t="s">
        <v>30</v>
      </c>
      <c r="D7" s="4" t="s">
        <v>238</v>
      </c>
      <c r="E7" s="1" t="s">
        <v>9</v>
      </c>
      <c r="F7" s="1" t="s">
        <v>69</v>
      </c>
      <c r="G7" s="53" t="s">
        <v>205</v>
      </c>
      <c r="H7" s="53" t="s">
        <v>73</v>
      </c>
    </row>
    <row r="8" spans="1:43" ht="42" customHeight="1" x14ac:dyDescent="0.35">
      <c r="A8" s="98">
        <v>7</v>
      </c>
      <c r="B8" s="88" t="s">
        <v>67</v>
      </c>
      <c r="C8" s="1" t="s">
        <v>31</v>
      </c>
      <c r="D8" s="1" t="s">
        <v>74</v>
      </c>
      <c r="E8" s="1" t="s">
        <v>9</v>
      </c>
      <c r="F8" s="1" t="s">
        <v>58</v>
      </c>
      <c r="G8" s="1" t="s">
        <v>207</v>
      </c>
      <c r="H8" s="53" t="s">
        <v>75</v>
      </c>
    </row>
    <row r="9" spans="1:43" ht="42" customHeight="1" x14ac:dyDescent="0.35">
      <c r="A9" s="98">
        <v>8</v>
      </c>
      <c r="B9" s="88" t="s">
        <v>55</v>
      </c>
      <c r="C9" s="1" t="s">
        <v>31</v>
      </c>
      <c r="D9" s="1" t="s">
        <v>208</v>
      </c>
      <c r="E9" s="1" t="s">
        <v>9</v>
      </c>
      <c r="F9" s="1" t="s">
        <v>58</v>
      </c>
      <c r="G9" s="53" t="s">
        <v>77</v>
      </c>
      <c r="H9" s="82" t="s">
        <v>78</v>
      </c>
    </row>
    <row r="10" spans="1:43" ht="42" customHeight="1" x14ac:dyDescent="0.35">
      <c r="A10" s="98">
        <v>9</v>
      </c>
      <c r="B10" s="88" t="s">
        <v>61</v>
      </c>
      <c r="C10" s="1" t="s">
        <v>31</v>
      </c>
      <c r="D10" s="1" t="s">
        <v>209</v>
      </c>
      <c r="E10" s="1" t="s">
        <v>9</v>
      </c>
      <c r="F10" s="1" t="s">
        <v>58</v>
      </c>
      <c r="G10" s="53" t="s">
        <v>77</v>
      </c>
      <c r="H10" s="82" t="s">
        <v>78</v>
      </c>
    </row>
    <row r="11" spans="1:43" ht="42" customHeight="1" x14ac:dyDescent="0.35">
      <c r="A11" s="98">
        <v>10</v>
      </c>
      <c r="B11" s="88" t="s">
        <v>61</v>
      </c>
      <c r="C11" s="1" t="s">
        <v>33</v>
      </c>
      <c r="D11" s="2" t="s">
        <v>81</v>
      </c>
      <c r="E11" s="1" t="s">
        <v>9</v>
      </c>
      <c r="F11" s="1" t="s">
        <v>57</v>
      </c>
      <c r="G11" s="53" t="s">
        <v>82</v>
      </c>
      <c r="H11" s="82" t="s">
        <v>83</v>
      </c>
    </row>
    <row r="12" spans="1:43" ht="42" customHeight="1" x14ac:dyDescent="0.35">
      <c r="A12" s="98">
        <v>11</v>
      </c>
      <c r="B12" s="88" t="s">
        <v>61</v>
      </c>
      <c r="C12" s="1" t="s">
        <v>33</v>
      </c>
      <c r="D12" s="2" t="s">
        <v>230</v>
      </c>
      <c r="E12" s="1" t="s">
        <v>9</v>
      </c>
      <c r="F12" s="1" t="s">
        <v>57</v>
      </c>
      <c r="G12" s="53" t="s">
        <v>85</v>
      </c>
      <c r="H12" s="53" t="s">
        <v>86</v>
      </c>
    </row>
    <row r="13" spans="1:43" ht="42" customHeight="1" x14ac:dyDescent="0.35">
      <c r="A13" s="98">
        <v>12</v>
      </c>
      <c r="B13" s="88" t="s">
        <v>67</v>
      </c>
      <c r="C13" s="1" t="s">
        <v>33</v>
      </c>
      <c r="D13" s="1" t="s">
        <v>88</v>
      </c>
      <c r="E13" s="1" t="s">
        <v>9</v>
      </c>
      <c r="F13" s="1" t="s">
        <v>58</v>
      </c>
      <c r="G13" s="53" t="s">
        <v>82</v>
      </c>
      <c r="H13" s="82" t="s">
        <v>83</v>
      </c>
    </row>
    <row r="14" spans="1:43" ht="42" customHeight="1" x14ac:dyDescent="0.35">
      <c r="A14" s="98">
        <v>13</v>
      </c>
      <c r="B14" s="88" t="s">
        <v>55</v>
      </c>
      <c r="C14" s="1" t="s">
        <v>33</v>
      </c>
      <c r="D14" s="3" t="s">
        <v>210</v>
      </c>
      <c r="E14" s="1" t="s">
        <v>9</v>
      </c>
      <c r="F14" s="1" t="s">
        <v>57</v>
      </c>
      <c r="G14" s="53" t="s">
        <v>82</v>
      </c>
      <c r="H14" s="82" t="s">
        <v>83</v>
      </c>
    </row>
    <row r="15" spans="1:43" ht="42" customHeight="1" x14ac:dyDescent="0.35">
      <c r="A15" s="98">
        <v>14</v>
      </c>
      <c r="B15" s="88" t="s">
        <v>61</v>
      </c>
      <c r="C15" s="1" t="s">
        <v>36</v>
      </c>
      <c r="D15" s="2" t="s">
        <v>91</v>
      </c>
      <c r="E15" s="1" t="s">
        <v>9</v>
      </c>
      <c r="F15" s="1" t="s">
        <v>57</v>
      </c>
      <c r="G15" s="82" t="s">
        <v>92</v>
      </c>
      <c r="H15" s="53" t="s">
        <v>93</v>
      </c>
    </row>
    <row r="16" spans="1:43" ht="42" customHeight="1" x14ac:dyDescent="0.35">
      <c r="A16" s="98">
        <v>15</v>
      </c>
      <c r="B16" s="88" t="s">
        <v>61</v>
      </c>
      <c r="C16" s="1" t="s">
        <v>36</v>
      </c>
      <c r="D16" s="2" t="s">
        <v>95</v>
      </c>
      <c r="E16" s="1" t="s">
        <v>9</v>
      </c>
      <c r="F16" s="1" t="s">
        <v>57</v>
      </c>
      <c r="G16" s="82" t="s">
        <v>96</v>
      </c>
      <c r="H16" s="53" t="s">
        <v>93</v>
      </c>
    </row>
    <row r="17" spans="1:8" ht="42" customHeight="1" x14ac:dyDescent="0.35">
      <c r="A17" s="98">
        <v>17</v>
      </c>
      <c r="B17" s="88" t="s">
        <v>61</v>
      </c>
      <c r="C17" s="1" t="s">
        <v>29</v>
      </c>
      <c r="D17" s="3" t="s">
        <v>101</v>
      </c>
      <c r="E17" s="83" t="s">
        <v>9</v>
      </c>
      <c r="F17" s="1" t="s">
        <v>57</v>
      </c>
      <c r="G17" s="53" t="s">
        <v>103</v>
      </c>
      <c r="H17" s="80" t="s">
        <v>64</v>
      </c>
    </row>
    <row r="18" spans="1:8" ht="42" customHeight="1" x14ac:dyDescent="0.35">
      <c r="A18" s="98">
        <v>18</v>
      </c>
      <c r="B18" s="88" t="s">
        <v>67</v>
      </c>
      <c r="C18" s="1" t="s">
        <v>34</v>
      </c>
      <c r="D18" s="1" t="s">
        <v>105</v>
      </c>
      <c r="E18" s="1" t="s">
        <v>9</v>
      </c>
      <c r="F18" s="1" t="s">
        <v>58</v>
      </c>
      <c r="G18" s="53" t="s">
        <v>106</v>
      </c>
      <c r="H18" s="53" t="s">
        <v>107</v>
      </c>
    </row>
    <row r="19" spans="1:8" ht="42" customHeight="1" x14ac:dyDescent="0.35">
      <c r="A19" s="98">
        <v>19</v>
      </c>
      <c r="B19" s="88" t="s">
        <v>67</v>
      </c>
      <c r="C19" s="1" t="s">
        <v>110</v>
      </c>
      <c r="D19" s="1" t="s">
        <v>211</v>
      </c>
      <c r="E19" s="1" t="s">
        <v>9</v>
      </c>
      <c r="F19" s="1" t="s">
        <v>70</v>
      </c>
      <c r="G19" s="53" t="s">
        <v>212</v>
      </c>
      <c r="H19" s="82" t="s">
        <v>111</v>
      </c>
    </row>
    <row r="20" spans="1:8" ht="42" customHeight="1" x14ac:dyDescent="0.35">
      <c r="A20" s="98">
        <v>20</v>
      </c>
      <c r="B20" s="88" t="s">
        <v>67</v>
      </c>
      <c r="C20" s="1" t="s">
        <v>31</v>
      </c>
      <c r="D20" s="1" t="s">
        <v>113</v>
      </c>
      <c r="E20" s="1" t="s">
        <v>9</v>
      </c>
      <c r="F20" s="1" t="s">
        <v>58</v>
      </c>
      <c r="G20" s="53" t="s">
        <v>114</v>
      </c>
      <c r="H20" s="53" t="s">
        <v>115</v>
      </c>
    </row>
    <row r="21" spans="1:8" ht="68.150000000000006" customHeight="1" x14ac:dyDescent="0.35">
      <c r="A21" s="98">
        <v>21</v>
      </c>
      <c r="B21" s="88" t="s">
        <v>67</v>
      </c>
      <c r="C21" s="1" t="s">
        <v>31</v>
      </c>
      <c r="D21" s="1" t="s">
        <v>178</v>
      </c>
      <c r="E21" s="1" t="s">
        <v>9</v>
      </c>
      <c r="F21" s="1" t="s">
        <v>58</v>
      </c>
      <c r="G21" s="53" t="s">
        <v>119</v>
      </c>
      <c r="H21" s="82" t="s">
        <v>120</v>
      </c>
    </row>
    <row r="22" spans="1:8" ht="42" customHeight="1" x14ac:dyDescent="0.35">
      <c r="A22" s="98">
        <v>22</v>
      </c>
      <c r="B22" s="88" t="s">
        <v>67</v>
      </c>
      <c r="C22" s="1" t="s">
        <v>31</v>
      </c>
      <c r="D22" s="1" t="s">
        <v>122</v>
      </c>
      <c r="E22" s="1" t="s">
        <v>9</v>
      </c>
      <c r="F22" s="1" t="s">
        <v>70</v>
      </c>
      <c r="G22" s="53" t="s">
        <v>77</v>
      </c>
      <c r="H22" s="82" t="s">
        <v>78</v>
      </c>
    </row>
    <row r="23" spans="1:8" ht="42" customHeight="1" x14ac:dyDescent="0.35">
      <c r="A23" s="98">
        <v>23</v>
      </c>
      <c r="B23" s="88" t="s">
        <v>55</v>
      </c>
      <c r="C23" s="1" t="s">
        <v>242</v>
      </c>
      <c r="D23" s="2" t="s">
        <v>214</v>
      </c>
      <c r="E23" s="1" t="s">
        <v>9</v>
      </c>
      <c r="F23" s="1" t="s">
        <v>57</v>
      </c>
      <c r="G23" s="82" t="s">
        <v>194</v>
      </c>
      <c r="H23" s="53" t="s">
        <v>215</v>
      </c>
    </row>
    <row r="24" spans="1:8" ht="59.15" customHeight="1" x14ac:dyDescent="0.35">
      <c r="A24" s="98">
        <v>24</v>
      </c>
      <c r="B24" s="88" t="s">
        <v>61</v>
      </c>
      <c r="C24" s="1" t="s">
        <v>36</v>
      </c>
      <c r="D24" s="2" t="s">
        <v>190</v>
      </c>
      <c r="E24" s="1" t="s">
        <v>51</v>
      </c>
      <c r="F24" s="1" t="s">
        <v>57</v>
      </c>
      <c r="G24" s="53" t="s">
        <v>216</v>
      </c>
      <c r="H24" s="53" t="s">
        <v>127</v>
      </c>
    </row>
    <row r="25" spans="1:8" ht="42" customHeight="1" x14ac:dyDescent="0.35">
      <c r="A25" s="98">
        <v>25</v>
      </c>
      <c r="B25" s="88" t="s">
        <v>61</v>
      </c>
      <c r="C25" s="1" t="s">
        <v>33</v>
      </c>
      <c r="D25" s="1" t="s">
        <v>129</v>
      </c>
      <c r="E25" s="1" t="s">
        <v>10</v>
      </c>
      <c r="F25" s="1" t="s">
        <v>58</v>
      </c>
      <c r="G25" s="53" t="s">
        <v>130</v>
      </c>
      <c r="H25" s="53" t="s">
        <v>131</v>
      </c>
    </row>
    <row r="26" spans="1:8" ht="42" customHeight="1" x14ac:dyDescent="0.35">
      <c r="A26" s="98">
        <v>26</v>
      </c>
      <c r="B26" s="89" t="s">
        <v>61</v>
      </c>
      <c r="C26" s="1" t="s">
        <v>29</v>
      </c>
      <c r="D26" s="1" t="s">
        <v>192</v>
      </c>
      <c r="E26" s="1" t="s">
        <v>10</v>
      </c>
      <c r="F26" s="1" t="s">
        <v>58</v>
      </c>
      <c r="G26" s="53" t="s">
        <v>134</v>
      </c>
      <c r="H26" s="80" t="s">
        <v>64</v>
      </c>
    </row>
    <row r="27" spans="1:8" ht="42" customHeight="1" x14ac:dyDescent="0.35">
      <c r="A27" s="98">
        <v>27</v>
      </c>
      <c r="B27" s="88" t="s">
        <v>67</v>
      </c>
      <c r="C27" s="1" t="s">
        <v>30</v>
      </c>
      <c r="D27" s="4" t="s">
        <v>217</v>
      </c>
      <c r="E27" s="1" t="s">
        <v>10</v>
      </c>
      <c r="F27" s="1" t="s">
        <v>58</v>
      </c>
      <c r="G27" s="53" t="s">
        <v>196</v>
      </c>
      <c r="H27" s="82" t="s">
        <v>111</v>
      </c>
    </row>
    <row r="28" spans="1:8" ht="42" customHeight="1" x14ac:dyDescent="0.35">
      <c r="A28" s="98">
        <v>28</v>
      </c>
      <c r="B28" s="88" t="s">
        <v>55</v>
      </c>
      <c r="C28" s="1" t="s">
        <v>31</v>
      </c>
      <c r="D28" s="1" t="s">
        <v>138</v>
      </c>
      <c r="E28" s="1" t="s">
        <v>51</v>
      </c>
      <c r="F28" s="1" t="s">
        <v>70</v>
      </c>
      <c r="G28" s="53" t="s">
        <v>218</v>
      </c>
      <c r="H28" s="53" t="s">
        <v>139</v>
      </c>
    </row>
    <row r="29" spans="1:8" ht="42" customHeight="1" x14ac:dyDescent="0.35">
      <c r="A29" s="98">
        <v>29</v>
      </c>
      <c r="B29" s="88" t="s">
        <v>55</v>
      </c>
      <c r="C29" s="1" t="s">
        <v>31</v>
      </c>
      <c r="D29" s="1" t="s">
        <v>191</v>
      </c>
      <c r="E29" s="1" t="s">
        <v>51</v>
      </c>
      <c r="F29" s="1" t="s">
        <v>58</v>
      </c>
      <c r="G29" s="53" t="s">
        <v>141</v>
      </c>
      <c r="H29" s="82" t="s">
        <v>179</v>
      </c>
    </row>
    <row r="30" spans="1:8" ht="42" customHeight="1" x14ac:dyDescent="0.35">
      <c r="A30" s="98">
        <v>30</v>
      </c>
      <c r="B30" s="88" t="s">
        <v>61</v>
      </c>
      <c r="C30" s="1" t="s">
        <v>36</v>
      </c>
      <c r="D30" s="1" t="s">
        <v>143</v>
      </c>
      <c r="E30" s="1" t="s">
        <v>10</v>
      </c>
      <c r="F30" s="1" t="s">
        <v>58</v>
      </c>
      <c r="G30" s="53" t="s">
        <v>198</v>
      </c>
      <c r="H30" s="53" t="s">
        <v>221</v>
      </c>
    </row>
    <row r="31" spans="1:8" ht="42" customHeight="1" x14ac:dyDescent="0.35">
      <c r="A31" s="98">
        <v>31</v>
      </c>
      <c r="B31" s="88" t="s">
        <v>61</v>
      </c>
      <c r="C31" s="1" t="s">
        <v>33</v>
      </c>
      <c r="D31" s="79" t="s">
        <v>145</v>
      </c>
      <c r="E31" s="1" t="s">
        <v>10</v>
      </c>
      <c r="F31" s="1" t="s">
        <v>58</v>
      </c>
      <c r="G31" s="53" t="s">
        <v>85</v>
      </c>
      <c r="H31" s="53" t="s">
        <v>146</v>
      </c>
    </row>
    <row r="32" spans="1:8" ht="42" customHeight="1" x14ac:dyDescent="0.35">
      <c r="A32" s="98">
        <v>32</v>
      </c>
      <c r="B32" s="88" t="s">
        <v>61</v>
      </c>
      <c r="C32" s="1" t="s">
        <v>33</v>
      </c>
      <c r="D32" s="3" t="s">
        <v>181</v>
      </c>
      <c r="E32" s="1" t="s">
        <v>9</v>
      </c>
      <c r="F32" s="1" t="s">
        <v>57</v>
      </c>
      <c r="G32" s="53" t="s">
        <v>85</v>
      </c>
      <c r="H32" s="53" t="s">
        <v>146</v>
      </c>
    </row>
    <row r="33" spans="1:8" ht="42" customHeight="1" x14ac:dyDescent="0.35">
      <c r="A33" s="98">
        <v>33</v>
      </c>
      <c r="B33" s="88" t="s">
        <v>61</v>
      </c>
      <c r="C33" s="1" t="s">
        <v>36</v>
      </c>
      <c r="D33" s="2" t="s">
        <v>231</v>
      </c>
      <c r="E33" s="1" t="s">
        <v>9</v>
      </c>
      <c r="F33" s="1" t="s">
        <v>57</v>
      </c>
      <c r="G33" s="53" t="s">
        <v>150</v>
      </c>
      <c r="H33" s="53" t="s">
        <v>151</v>
      </c>
    </row>
    <row r="34" spans="1:8" ht="42" customHeight="1" x14ac:dyDescent="0.35">
      <c r="A34" s="98">
        <v>35</v>
      </c>
      <c r="B34" s="88" t="s">
        <v>61</v>
      </c>
      <c r="C34" s="1" t="s">
        <v>33</v>
      </c>
      <c r="D34" s="2" t="s">
        <v>153</v>
      </c>
      <c r="E34" s="1" t="s">
        <v>9</v>
      </c>
      <c r="F34" s="1" t="s">
        <v>57</v>
      </c>
      <c r="G34" s="53" t="s">
        <v>154</v>
      </c>
      <c r="H34" s="53" t="s">
        <v>146</v>
      </c>
    </row>
    <row r="35" spans="1:8" ht="42" customHeight="1" x14ac:dyDescent="0.35">
      <c r="A35" s="98">
        <v>38</v>
      </c>
      <c r="B35" s="88" t="s">
        <v>61</v>
      </c>
      <c r="C35" s="1" t="s">
        <v>36</v>
      </c>
      <c r="D35" s="1" t="s">
        <v>159</v>
      </c>
      <c r="E35" s="1" t="s">
        <v>10</v>
      </c>
      <c r="F35" s="1" t="s">
        <v>58</v>
      </c>
      <c r="G35" s="53" t="s">
        <v>106</v>
      </c>
      <c r="H35" s="53" t="s">
        <v>160</v>
      </c>
    </row>
    <row r="36" spans="1:8" ht="42" customHeight="1" x14ac:dyDescent="0.35">
      <c r="A36" s="98">
        <v>39</v>
      </c>
      <c r="B36" s="88" t="s">
        <v>61</v>
      </c>
      <c r="C36" s="1" t="s">
        <v>34</v>
      </c>
      <c r="D36" s="1" t="s">
        <v>162</v>
      </c>
      <c r="E36" s="1" t="s">
        <v>10</v>
      </c>
      <c r="F36" s="1" t="s">
        <v>58</v>
      </c>
      <c r="G36" s="53" t="s">
        <v>106</v>
      </c>
      <c r="H36" s="53" t="s">
        <v>160</v>
      </c>
    </row>
    <row r="37" spans="1:8" ht="42" customHeight="1" x14ac:dyDescent="0.35">
      <c r="A37" s="98">
        <v>41</v>
      </c>
      <c r="B37" s="88" t="s">
        <v>55</v>
      </c>
      <c r="C37" s="1" t="s">
        <v>33</v>
      </c>
      <c r="D37" s="1" t="s">
        <v>167</v>
      </c>
      <c r="E37" s="1" t="s">
        <v>9</v>
      </c>
      <c r="F37" s="1" t="s">
        <v>58</v>
      </c>
      <c r="G37" s="53" t="s">
        <v>85</v>
      </c>
      <c r="H37" s="53" t="s">
        <v>165</v>
      </c>
    </row>
    <row r="38" spans="1:8" ht="39" x14ac:dyDescent="0.35">
      <c r="A38" s="98">
        <v>47</v>
      </c>
      <c r="B38" s="88" t="s">
        <v>61</v>
      </c>
      <c r="C38" s="1" t="s">
        <v>35</v>
      </c>
      <c r="D38" s="2" t="s">
        <v>228</v>
      </c>
      <c r="E38" s="1" t="s">
        <v>9</v>
      </c>
      <c r="F38" s="1" t="s">
        <v>57</v>
      </c>
      <c r="G38" s="53" t="s">
        <v>150</v>
      </c>
      <c r="H38" s="53" t="s">
        <v>151</v>
      </c>
    </row>
  </sheetData>
  <autoFilter ref="B1:H38" xr:uid="{E2DD184D-4CF3-45A3-8DE9-B26F585A609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14BDC-94A0-4F1B-814D-8850FAC88478}">
  <dimension ref="A1:AQ34"/>
  <sheetViews>
    <sheetView zoomScale="93" workbookViewId="0">
      <selection activeCell="D8" sqref="D8"/>
    </sheetView>
  </sheetViews>
  <sheetFormatPr defaultColWidth="9.1796875" defaultRowHeight="13" x14ac:dyDescent="0.35"/>
  <cols>
    <col min="1" max="1" width="6.1796875" style="78" customWidth="1"/>
    <col min="2" max="2" width="14.36328125" style="78" customWidth="1"/>
    <col min="3" max="3" width="16.26953125" style="78" customWidth="1"/>
    <col min="4" max="4" width="59.179687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42" customHeight="1" x14ac:dyDescent="0.35">
      <c r="A1" s="86" t="s">
        <v>47</v>
      </c>
      <c r="B1" s="87" t="s">
        <v>48</v>
      </c>
      <c r="C1" s="15"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42" customHeight="1" x14ac:dyDescent="0.35">
      <c r="A2" s="98">
        <v>1</v>
      </c>
      <c r="B2" s="88" t="s">
        <v>55</v>
      </c>
      <c r="C2" s="1" t="s">
        <v>241</v>
      </c>
      <c r="D2" s="1" t="s">
        <v>56</v>
      </c>
      <c r="E2" s="1" t="s">
        <v>9</v>
      </c>
      <c r="F2" s="1" t="s">
        <v>58</v>
      </c>
      <c r="G2" s="53" t="s">
        <v>186</v>
      </c>
      <c r="H2" s="76" t="s">
        <v>187</v>
      </c>
    </row>
    <row r="3" spans="1:43" ht="42" customHeight="1" x14ac:dyDescent="0.35">
      <c r="A3" s="98">
        <v>2</v>
      </c>
      <c r="B3" s="88" t="s">
        <v>61</v>
      </c>
      <c r="C3" s="1" t="s">
        <v>241</v>
      </c>
      <c r="D3" s="1" t="s">
        <v>201</v>
      </c>
      <c r="E3" s="1" t="s">
        <v>9</v>
      </c>
      <c r="F3" s="1" t="s">
        <v>58</v>
      </c>
      <c r="G3" s="79" t="s">
        <v>186</v>
      </c>
      <c r="H3" s="80" t="s">
        <v>188</v>
      </c>
    </row>
    <row r="4" spans="1:43" ht="42" customHeight="1" x14ac:dyDescent="0.35">
      <c r="A4" s="98">
        <v>3</v>
      </c>
      <c r="B4" s="88" t="s">
        <v>61</v>
      </c>
      <c r="C4" s="1" t="s">
        <v>29</v>
      </c>
      <c r="D4" s="4" t="s">
        <v>63</v>
      </c>
      <c r="E4" s="1" t="s">
        <v>9</v>
      </c>
      <c r="F4" s="1" t="s">
        <v>58</v>
      </c>
      <c r="G4" s="53" t="s">
        <v>232</v>
      </c>
      <c r="H4" s="80" t="s">
        <v>64</v>
      </c>
    </row>
    <row r="5" spans="1:43" ht="42" customHeight="1" x14ac:dyDescent="0.35">
      <c r="A5" s="98">
        <v>4</v>
      </c>
      <c r="B5" s="88" t="s">
        <v>67</v>
      </c>
      <c r="C5" s="1" t="s">
        <v>68</v>
      </c>
      <c r="D5" s="4" t="s">
        <v>236</v>
      </c>
      <c r="E5" s="1" t="s">
        <v>9</v>
      </c>
      <c r="F5" s="1" t="s">
        <v>69</v>
      </c>
      <c r="G5" s="53" t="s">
        <v>203</v>
      </c>
      <c r="H5" s="53" t="s">
        <v>71</v>
      </c>
    </row>
    <row r="6" spans="1:43" ht="63" customHeight="1" x14ac:dyDescent="0.35">
      <c r="A6" s="98">
        <v>5</v>
      </c>
      <c r="B6" s="88" t="s">
        <v>67</v>
      </c>
      <c r="C6" s="1" t="s">
        <v>30</v>
      </c>
      <c r="D6" s="4" t="s">
        <v>237</v>
      </c>
      <c r="E6" s="1" t="s">
        <v>9</v>
      </c>
      <c r="F6" s="1" t="s">
        <v>69</v>
      </c>
      <c r="G6" s="53" t="s">
        <v>203</v>
      </c>
      <c r="H6" s="53" t="s">
        <v>71</v>
      </c>
    </row>
    <row r="7" spans="1:43" ht="42" customHeight="1" x14ac:dyDescent="0.35">
      <c r="A7" s="98">
        <v>6</v>
      </c>
      <c r="B7" s="88" t="s">
        <v>67</v>
      </c>
      <c r="C7" s="1" t="s">
        <v>30</v>
      </c>
      <c r="D7" s="4" t="s">
        <v>238</v>
      </c>
      <c r="E7" s="1" t="s">
        <v>9</v>
      </c>
      <c r="F7" s="1" t="s">
        <v>69</v>
      </c>
      <c r="G7" s="53" t="s">
        <v>205</v>
      </c>
      <c r="H7" s="53" t="s">
        <v>73</v>
      </c>
    </row>
    <row r="8" spans="1:43" ht="42" customHeight="1" x14ac:dyDescent="0.35">
      <c r="A8" s="98">
        <v>7</v>
      </c>
      <c r="B8" s="88" t="s">
        <v>67</v>
      </c>
      <c r="C8" s="1" t="s">
        <v>31</v>
      </c>
      <c r="D8" s="1" t="s">
        <v>74</v>
      </c>
      <c r="E8" s="1" t="s">
        <v>9</v>
      </c>
      <c r="F8" s="1" t="s">
        <v>58</v>
      </c>
      <c r="G8" s="1" t="s">
        <v>207</v>
      </c>
      <c r="H8" s="53" t="s">
        <v>75</v>
      </c>
    </row>
    <row r="9" spans="1:43" ht="42" customHeight="1" x14ac:dyDescent="0.35">
      <c r="A9" s="98">
        <v>8</v>
      </c>
      <c r="B9" s="88" t="s">
        <v>55</v>
      </c>
      <c r="C9" s="1" t="s">
        <v>31</v>
      </c>
      <c r="D9" s="1" t="s">
        <v>208</v>
      </c>
      <c r="E9" s="1" t="s">
        <v>9</v>
      </c>
      <c r="F9" s="1" t="s">
        <v>58</v>
      </c>
      <c r="G9" s="53" t="s">
        <v>77</v>
      </c>
      <c r="H9" s="82" t="s">
        <v>78</v>
      </c>
    </row>
    <row r="10" spans="1:43" ht="42" customHeight="1" x14ac:dyDescent="0.35">
      <c r="A10" s="98">
        <v>9</v>
      </c>
      <c r="B10" s="88" t="s">
        <v>61</v>
      </c>
      <c r="C10" s="1" t="s">
        <v>31</v>
      </c>
      <c r="D10" s="1" t="s">
        <v>209</v>
      </c>
      <c r="E10" s="1" t="s">
        <v>9</v>
      </c>
      <c r="F10" s="1" t="s">
        <v>58</v>
      </c>
      <c r="G10" s="53" t="s">
        <v>77</v>
      </c>
      <c r="H10" s="82" t="s">
        <v>78</v>
      </c>
    </row>
    <row r="11" spans="1:43" ht="42" customHeight="1" x14ac:dyDescent="0.35">
      <c r="A11" s="98">
        <v>10</v>
      </c>
      <c r="B11" s="88" t="s">
        <v>61</v>
      </c>
      <c r="C11" s="1" t="s">
        <v>33</v>
      </c>
      <c r="D11" s="2" t="s">
        <v>81</v>
      </c>
      <c r="E11" s="1" t="s">
        <v>9</v>
      </c>
      <c r="F11" s="1" t="s">
        <v>57</v>
      </c>
      <c r="G11" s="53" t="s">
        <v>82</v>
      </c>
      <c r="H11" s="82" t="s">
        <v>83</v>
      </c>
    </row>
    <row r="12" spans="1:43" ht="122.15" customHeight="1" x14ac:dyDescent="0.35">
      <c r="A12" s="98">
        <v>11</v>
      </c>
      <c r="B12" s="88" t="s">
        <v>61</v>
      </c>
      <c r="C12" s="1" t="s">
        <v>33</v>
      </c>
      <c r="D12" s="2" t="s">
        <v>233</v>
      </c>
      <c r="E12" s="1" t="s">
        <v>9</v>
      </c>
      <c r="F12" s="1" t="s">
        <v>57</v>
      </c>
      <c r="G12" s="53" t="s">
        <v>85</v>
      </c>
      <c r="H12" s="53" t="s">
        <v>86</v>
      </c>
    </row>
    <row r="13" spans="1:43" ht="42" customHeight="1" x14ac:dyDescent="0.35">
      <c r="A13" s="98">
        <v>13</v>
      </c>
      <c r="B13" s="88" t="s">
        <v>55</v>
      </c>
      <c r="C13" s="1" t="s">
        <v>33</v>
      </c>
      <c r="D13" s="3" t="s">
        <v>210</v>
      </c>
      <c r="E13" s="1" t="s">
        <v>9</v>
      </c>
      <c r="F13" s="1" t="s">
        <v>57</v>
      </c>
      <c r="G13" s="53" t="s">
        <v>82</v>
      </c>
      <c r="H13" s="82" t="s">
        <v>83</v>
      </c>
    </row>
    <row r="14" spans="1:43" ht="42" customHeight="1" x14ac:dyDescent="0.35">
      <c r="A14" s="98">
        <v>14</v>
      </c>
      <c r="B14" s="88" t="s">
        <v>61</v>
      </c>
      <c r="C14" s="1" t="s">
        <v>36</v>
      </c>
      <c r="D14" s="2" t="s">
        <v>91</v>
      </c>
      <c r="E14" s="1" t="s">
        <v>9</v>
      </c>
      <c r="F14" s="1" t="s">
        <v>57</v>
      </c>
      <c r="G14" s="82" t="s">
        <v>92</v>
      </c>
      <c r="H14" s="53" t="s">
        <v>93</v>
      </c>
    </row>
    <row r="15" spans="1:43" ht="42" customHeight="1" x14ac:dyDescent="0.35">
      <c r="A15" s="98">
        <v>15</v>
      </c>
      <c r="B15" s="88" t="s">
        <v>61</v>
      </c>
      <c r="C15" s="1" t="s">
        <v>36</v>
      </c>
      <c r="D15" s="2" t="s">
        <v>95</v>
      </c>
      <c r="E15" s="1" t="s">
        <v>9</v>
      </c>
      <c r="F15" s="1" t="s">
        <v>57</v>
      </c>
      <c r="G15" s="82" t="s">
        <v>96</v>
      </c>
      <c r="H15" s="53" t="s">
        <v>93</v>
      </c>
    </row>
    <row r="16" spans="1:43" ht="42" customHeight="1" x14ac:dyDescent="0.35">
      <c r="A16" s="98">
        <v>16</v>
      </c>
      <c r="B16" s="88" t="s">
        <v>55</v>
      </c>
      <c r="C16" s="1" t="s">
        <v>241</v>
      </c>
      <c r="D16" s="1" t="s">
        <v>97</v>
      </c>
      <c r="E16" s="1" t="s">
        <v>9</v>
      </c>
      <c r="F16" s="1" t="s">
        <v>70</v>
      </c>
      <c r="G16" s="53" t="s">
        <v>98</v>
      </c>
      <c r="H16" s="80" t="s">
        <v>99</v>
      </c>
    </row>
    <row r="17" spans="1:8" ht="42" customHeight="1" x14ac:dyDescent="0.35">
      <c r="A17" s="98">
        <v>18</v>
      </c>
      <c r="B17" s="88" t="s">
        <v>67</v>
      </c>
      <c r="C17" s="1" t="s">
        <v>34</v>
      </c>
      <c r="D17" s="1" t="s">
        <v>105</v>
      </c>
      <c r="E17" s="1" t="s">
        <v>9</v>
      </c>
      <c r="F17" s="1" t="s">
        <v>58</v>
      </c>
      <c r="G17" s="53" t="s">
        <v>106</v>
      </c>
      <c r="H17" s="53" t="s">
        <v>107</v>
      </c>
    </row>
    <row r="18" spans="1:8" ht="42" customHeight="1" x14ac:dyDescent="0.35">
      <c r="A18" s="98">
        <v>19</v>
      </c>
      <c r="B18" s="88" t="s">
        <v>67</v>
      </c>
      <c r="C18" s="1" t="s">
        <v>110</v>
      </c>
      <c r="D18" s="1" t="s">
        <v>211</v>
      </c>
      <c r="E18" s="1" t="s">
        <v>9</v>
      </c>
      <c r="F18" s="1" t="s">
        <v>70</v>
      </c>
      <c r="G18" s="53" t="s">
        <v>212</v>
      </c>
      <c r="H18" s="82" t="s">
        <v>111</v>
      </c>
    </row>
    <row r="19" spans="1:8" ht="42" customHeight="1" x14ac:dyDescent="0.35">
      <c r="A19" s="98">
        <v>20</v>
      </c>
      <c r="B19" s="88" t="s">
        <v>67</v>
      </c>
      <c r="C19" s="1" t="s">
        <v>31</v>
      </c>
      <c r="D19" s="1" t="s">
        <v>113</v>
      </c>
      <c r="E19" s="1" t="s">
        <v>9</v>
      </c>
      <c r="F19" s="1" t="s">
        <v>58</v>
      </c>
      <c r="G19" s="53" t="s">
        <v>114</v>
      </c>
      <c r="H19" s="53" t="s">
        <v>115</v>
      </c>
    </row>
    <row r="20" spans="1:8" ht="68.150000000000006" customHeight="1" x14ac:dyDescent="0.35">
      <c r="A20" s="98">
        <v>21</v>
      </c>
      <c r="B20" s="88" t="s">
        <v>67</v>
      </c>
      <c r="C20" s="1" t="s">
        <v>31</v>
      </c>
      <c r="D20" s="1" t="s">
        <v>178</v>
      </c>
      <c r="E20" s="1" t="s">
        <v>9</v>
      </c>
      <c r="F20" s="1" t="s">
        <v>58</v>
      </c>
      <c r="G20" s="53" t="s">
        <v>119</v>
      </c>
      <c r="H20" s="82" t="s">
        <v>120</v>
      </c>
    </row>
    <row r="21" spans="1:8" ht="42" customHeight="1" x14ac:dyDescent="0.35">
      <c r="A21" s="98">
        <v>22</v>
      </c>
      <c r="B21" s="88" t="s">
        <v>67</v>
      </c>
      <c r="C21" s="1" t="s">
        <v>31</v>
      </c>
      <c r="D21" s="1" t="s">
        <v>122</v>
      </c>
      <c r="E21" s="1" t="s">
        <v>9</v>
      </c>
      <c r="F21" s="1" t="s">
        <v>70</v>
      </c>
      <c r="G21" s="53" t="s">
        <v>77</v>
      </c>
      <c r="H21" s="82" t="s">
        <v>78</v>
      </c>
    </row>
    <row r="22" spans="1:8" ht="42" customHeight="1" x14ac:dyDescent="0.35">
      <c r="A22" s="98">
        <v>23</v>
      </c>
      <c r="B22" s="88" t="s">
        <v>55</v>
      </c>
      <c r="C22" s="1" t="s">
        <v>242</v>
      </c>
      <c r="D22" s="2" t="s">
        <v>214</v>
      </c>
      <c r="E22" s="1" t="s">
        <v>9</v>
      </c>
      <c r="F22" s="1" t="s">
        <v>57</v>
      </c>
      <c r="G22" s="82" t="s">
        <v>194</v>
      </c>
      <c r="H22" s="53" t="s">
        <v>215</v>
      </c>
    </row>
    <row r="23" spans="1:8" ht="42" customHeight="1" x14ac:dyDescent="0.35">
      <c r="A23" s="98">
        <v>26</v>
      </c>
      <c r="B23" s="89" t="s">
        <v>61</v>
      </c>
      <c r="C23" s="1" t="s">
        <v>29</v>
      </c>
      <c r="D23" s="1" t="s">
        <v>192</v>
      </c>
      <c r="E23" s="1" t="s">
        <v>10</v>
      </c>
      <c r="F23" s="1" t="s">
        <v>133</v>
      </c>
      <c r="G23" s="53" t="s">
        <v>134</v>
      </c>
      <c r="H23" s="80" t="s">
        <v>64</v>
      </c>
    </row>
    <row r="24" spans="1:8" ht="42" customHeight="1" x14ac:dyDescent="0.35">
      <c r="A24" s="98">
        <v>27</v>
      </c>
      <c r="B24" s="88" t="s">
        <v>67</v>
      </c>
      <c r="C24" s="1" t="s">
        <v>30</v>
      </c>
      <c r="D24" s="4" t="s">
        <v>217</v>
      </c>
      <c r="E24" s="1" t="s">
        <v>10</v>
      </c>
      <c r="F24" s="1" t="s">
        <v>58</v>
      </c>
      <c r="G24" s="53" t="s">
        <v>196</v>
      </c>
      <c r="H24" s="82" t="s">
        <v>111</v>
      </c>
    </row>
    <row r="25" spans="1:8" ht="42" customHeight="1" x14ac:dyDescent="0.35">
      <c r="A25" s="98">
        <v>28</v>
      </c>
      <c r="B25" s="88" t="s">
        <v>55</v>
      </c>
      <c r="C25" s="1" t="s">
        <v>31</v>
      </c>
      <c r="D25" s="1" t="s">
        <v>138</v>
      </c>
      <c r="E25" s="1" t="s">
        <v>182</v>
      </c>
      <c r="F25" s="1" t="s">
        <v>70</v>
      </c>
      <c r="G25" s="53" t="s">
        <v>218</v>
      </c>
      <c r="H25" s="53" t="s">
        <v>139</v>
      </c>
    </row>
    <row r="26" spans="1:8" ht="42" customHeight="1" x14ac:dyDescent="0.35">
      <c r="A26" s="98">
        <v>29</v>
      </c>
      <c r="B26" s="88" t="s">
        <v>55</v>
      </c>
      <c r="C26" s="1" t="s">
        <v>31</v>
      </c>
      <c r="D26" s="1" t="s">
        <v>191</v>
      </c>
      <c r="E26" s="1" t="s">
        <v>182</v>
      </c>
      <c r="F26" s="1" t="s">
        <v>58</v>
      </c>
      <c r="G26" s="53" t="s">
        <v>141</v>
      </c>
      <c r="H26" s="82" t="s">
        <v>179</v>
      </c>
    </row>
    <row r="27" spans="1:8" ht="42" customHeight="1" x14ac:dyDescent="0.35">
      <c r="A27" s="98">
        <v>34</v>
      </c>
      <c r="B27" s="88" t="s">
        <v>61</v>
      </c>
      <c r="C27" s="1" t="s">
        <v>29</v>
      </c>
      <c r="D27" s="4" t="s">
        <v>222</v>
      </c>
      <c r="E27" s="1" t="s">
        <v>9</v>
      </c>
      <c r="F27" s="1" t="s">
        <v>58</v>
      </c>
      <c r="G27" s="53" t="s">
        <v>134</v>
      </c>
      <c r="H27" s="80" t="s">
        <v>64</v>
      </c>
    </row>
    <row r="28" spans="1:8" ht="42" customHeight="1" x14ac:dyDescent="0.35">
      <c r="A28" s="98">
        <v>35</v>
      </c>
      <c r="B28" s="88" t="s">
        <v>61</v>
      </c>
      <c r="C28" s="1" t="s">
        <v>33</v>
      </c>
      <c r="D28" s="2" t="s">
        <v>153</v>
      </c>
      <c r="E28" s="1" t="s">
        <v>9</v>
      </c>
      <c r="F28" s="1" t="s">
        <v>57</v>
      </c>
      <c r="G28" s="53" t="s">
        <v>154</v>
      </c>
      <c r="H28" s="53" t="s">
        <v>146</v>
      </c>
    </row>
    <row r="29" spans="1:8" ht="42" customHeight="1" x14ac:dyDescent="0.35">
      <c r="A29" s="98">
        <v>36</v>
      </c>
      <c r="B29" s="88" t="s">
        <v>61</v>
      </c>
      <c r="C29" s="1" t="s">
        <v>32</v>
      </c>
      <c r="D29" s="1" t="s">
        <v>223</v>
      </c>
      <c r="E29" s="1" t="s">
        <v>9</v>
      </c>
      <c r="F29" s="1" t="s">
        <v>58</v>
      </c>
      <c r="G29" s="53" t="s">
        <v>77</v>
      </c>
      <c r="H29" s="53" t="s">
        <v>224</v>
      </c>
    </row>
    <row r="30" spans="1:8" ht="42" customHeight="1" x14ac:dyDescent="0.35">
      <c r="A30" s="98">
        <v>37</v>
      </c>
      <c r="B30" s="88" t="s">
        <v>61</v>
      </c>
      <c r="C30" s="1" t="s">
        <v>32</v>
      </c>
      <c r="D30" s="1" t="s">
        <v>157</v>
      </c>
      <c r="E30" s="1" t="s">
        <v>10</v>
      </c>
      <c r="F30" s="1" t="s">
        <v>58</v>
      </c>
      <c r="G30" s="53" t="s">
        <v>77</v>
      </c>
      <c r="H30" s="53" t="s">
        <v>225</v>
      </c>
    </row>
    <row r="31" spans="1:8" ht="42" customHeight="1" x14ac:dyDescent="0.35">
      <c r="A31" s="98">
        <v>38</v>
      </c>
      <c r="B31" s="88" t="s">
        <v>61</v>
      </c>
      <c r="C31" s="1" t="s">
        <v>36</v>
      </c>
      <c r="D31" s="1" t="s">
        <v>159</v>
      </c>
      <c r="E31" s="1" t="s">
        <v>10</v>
      </c>
      <c r="F31" s="1" t="s">
        <v>58</v>
      </c>
      <c r="G31" s="53" t="s">
        <v>106</v>
      </c>
      <c r="H31" s="53" t="s">
        <v>160</v>
      </c>
    </row>
    <row r="32" spans="1:8" ht="42" customHeight="1" x14ac:dyDescent="0.35">
      <c r="A32" s="98">
        <v>39</v>
      </c>
      <c r="B32" s="88" t="s">
        <v>61</v>
      </c>
      <c r="C32" s="1" t="s">
        <v>34</v>
      </c>
      <c r="D32" s="1" t="s">
        <v>162</v>
      </c>
      <c r="E32" s="1" t="s">
        <v>10</v>
      </c>
      <c r="F32" s="1" t="s">
        <v>58</v>
      </c>
      <c r="G32" s="53" t="s">
        <v>106</v>
      </c>
      <c r="H32" s="53" t="s">
        <v>160</v>
      </c>
    </row>
    <row r="33" spans="1:8" ht="42" customHeight="1" x14ac:dyDescent="0.35">
      <c r="A33" s="98">
        <v>41</v>
      </c>
      <c r="B33" s="88" t="s">
        <v>55</v>
      </c>
      <c r="C33" s="1" t="s">
        <v>33</v>
      </c>
      <c r="D33" s="1" t="s">
        <v>167</v>
      </c>
      <c r="E33" s="1" t="s">
        <v>9</v>
      </c>
      <c r="F33" s="1" t="s">
        <v>58</v>
      </c>
      <c r="G33" s="53" t="s">
        <v>85</v>
      </c>
      <c r="H33" s="53" t="s">
        <v>165</v>
      </c>
    </row>
    <row r="34" spans="1:8" ht="39" x14ac:dyDescent="0.35">
      <c r="A34" s="98">
        <v>47</v>
      </c>
      <c r="B34" s="88" t="s">
        <v>61</v>
      </c>
      <c r="C34" s="1" t="s">
        <v>35</v>
      </c>
      <c r="D34" s="2" t="s">
        <v>228</v>
      </c>
      <c r="E34" s="1" t="s">
        <v>9</v>
      </c>
      <c r="F34" s="1" t="s">
        <v>57</v>
      </c>
      <c r="G34" s="53" t="s">
        <v>150</v>
      </c>
      <c r="H34" s="53" t="s">
        <v>151</v>
      </c>
    </row>
  </sheetData>
  <autoFilter ref="B1:H34" xr:uid="{2F614BDC-94A0-4F1B-814D-8850FAC8847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97477-B815-4349-B46C-435605A89C4D}">
  <dimension ref="A1:AQ28"/>
  <sheetViews>
    <sheetView zoomScale="75" workbookViewId="0">
      <selection activeCell="D10" sqref="D10"/>
    </sheetView>
  </sheetViews>
  <sheetFormatPr defaultColWidth="9.1796875" defaultRowHeight="13" x14ac:dyDescent="0.35"/>
  <cols>
    <col min="1" max="1" width="6.1796875" style="78" customWidth="1"/>
    <col min="2" max="2" width="16.6328125" style="78" customWidth="1"/>
    <col min="3" max="3" width="16.26953125" style="78" customWidth="1"/>
    <col min="4" max="4" width="59.179687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42" customHeight="1" x14ac:dyDescent="0.35">
      <c r="A1" s="86" t="s">
        <v>47</v>
      </c>
      <c r="B1" s="87" t="s">
        <v>48</v>
      </c>
      <c r="C1" s="15"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42" customHeight="1" x14ac:dyDescent="0.35">
      <c r="A2" s="98">
        <v>1</v>
      </c>
      <c r="B2" s="88" t="s">
        <v>55</v>
      </c>
      <c r="C2" s="1" t="s">
        <v>241</v>
      </c>
      <c r="D2" s="1" t="s">
        <v>56</v>
      </c>
      <c r="E2" s="1" t="s">
        <v>9</v>
      </c>
      <c r="F2" s="1" t="s">
        <v>58</v>
      </c>
      <c r="G2" s="53" t="s">
        <v>186</v>
      </c>
      <c r="H2" s="76" t="s">
        <v>187</v>
      </c>
    </row>
    <row r="3" spans="1:43" ht="42" customHeight="1" x14ac:dyDescent="0.35">
      <c r="A3" s="98">
        <v>2</v>
      </c>
      <c r="B3" s="88" t="s">
        <v>61</v>
      </c>
      <c r="C3" s="1" t="s">
        <v>241</v>
      </c>
      <c r="D3" s="1" t="s">
        <v>201</v>
      </c>
      <c r="E3" s="1" t="s">
        <v>9</v>
      </c>
      <c r="F3" s="1" t="s">
        <v>58</v>
      </c>
      <c r="G3" s="79" t="s">
        <v>186</v>
      </c>
      <c r="H3" s="80" t="s">
        <v>188</v>
      </c>
    </row>
    <row r="4" spans="1:43" ht="42" customHeight="1" x14ac:dyDescent="0.35">
      <c r="A4" s="98">
        <v>3</v>
      </c>
      <c r="B4" s="88" t="s">
        <v>61</v>
      </c>
      <c r="C4" s="1" t="s">
        <v>29</v>
      </c>
      <c r="D4" s="4" t="s">
        <v>63</v>
      </c>
      <c r="E4" s="1" t="s">
        <v>9</v>
      </c>
      <c r="F4" s="1" t="s">
        <v>58</v>
      </c>
      <c r="G4" s="53" t="s">
        <v>202</v>
      </c>
      <c r="H4" s="80" t="s">
        <v>64</v>
      </c>
    </row>
    <row r="5" spans="1:43" ht="54" customHeight="1" x14ac:dyDescent="0.35">
      <c r="A5" s="98">
        <v>4</v>
      </c>
      <c r="B5" s="88" t="s">
        <v>67</v>
      </c>
      <c r="C5" s="1" t="s">
        <v>68</v>
      </c>
      <c r="D5" s="4" t="s">
        <v>236</v>
      </c>
      <c r="E5" s="1" t="s">
        <v>9</v>
      </c>
      <c r="F5" s="1" t="s">
        <v>69</v>
      </c>
      <c r="G5" s="53" t="s">
        <v>203</v>
      </c>
      <c r="H5" s="53" t="s">
        <v>71</v>
      </c>
    </row>
    <row r="6" spans="1:43" ht="55.5" customHeight="1" x14ac:dyDescent="0.35">
      <c r="A6" s="98">
        <v>5</v>
      </c>
      <c r="B6" s="88" t="s">
        <v>67</v>
      </c>
      <c r="C6" s="1" t="s">
        <v>30</v>
      </c>
      <c r="D6" s="4" t="s">
        <v>237</v>
      </c>
      <c r="E6" s="1" t="s">
        <v>9</v>
      </c>
      <c r="F6" s="1" t="s">
        <v>69</v>
      </c>
      <c r="G6" s="53" t="s">
        <v>203</v>
      </c>
      <c r="H6" s="53" t="s">
        <v>71</v>
      </c>
    </row>
    <row r="7" spans="1:43" ht="42" customHeight="1" x14ac:dyDescent="0.35">
      <c r="A7" s="98">
        <v>6</v>
      </c>
      <c r="B7" s="88" t="s">
        <v>67</v>
      </c>
      <c r="C7" s="1" t="s">
        <v>30</v>
      </c>
      <c r="D7" s="4" t="s">
        <v>238</v>
      </c>
      <c r="E7" s="1" t="s">
        <v>9</v>
      </c>
      <c r="F7" s="1" t="s">
        <v>69</v>
      </c>
      <c r="G7" s="53" t="s">
        <v>205</v>
      </c>
      <c r="H7" s="53" t="s">
        <v>73</v>
      </c>
    </row>
    <row r="8" spans="1:43" ht="42" customHeight="1" x14ac:dyDescent="0.35">
      <c r="A8" s="98">
        <v>7</v>
      </c>
      <c r="B8" s="88" t="s">
        <v>67</v>
      </c>
      <c r="C8" s="1" t="s">
        <v>31</v>
      </c>
      <c r="D8" s="1" t="s">
        <v>74</v>
      </c>
      <c r="E8" s="1" t="s">
        <v>9</v>
      </c>
      <c r="F8" s="1" t="s">
        <v>58</v>
      </c>
      <c r="G8" s="1" t="s">
        <v>235</v>
      </c>
      <c r="H8" s="53" t="s">
        <v>75</v>
      </c>
    </row>
    <row r="9" spans="1:43" ht="42" customHeight="1" x14ac:dyDescent="0.35">
      <c r="A9" s="98">
        <v>8</v>
      </c>
      <c r="B9" s="88" t="s">
        <v>55</v>
      </c>
      <c r="C9" s="1" t="s">
        <v>31</v>
      </c>
      <c r="D9" s="1" t="s">
        <v>208</v>
      </c>
      <c r="E9" s="1" t="s">
        <v>9</v>
      </c>
      <c r="F9" s="1" t="s">
        <v>58</v>
      </c>
      <c r="G9" s="53" t="s">
        <v>77</v>
      </c>
      <c r="H9" s="82" t="s">
        <v>78</v>
      </c>
    </row>
    <row r="10" spans="1:43" ht="42" customHeight="1" x14ac:dyDescent="0.35">
      <c r="A10" s="98">
        <v>9</v>
      </c>
      <c r="B10" s="88" t="s">
        <v>61</v>
      </c>
      <c r="C10" s="1" t="s">
        <v>31</v>
      </c>
      <c r="D10" s="1" t="s">
        <v>209</v>
      </c>
      <c r="E10" s="1" t="s">
        <v>9</v>
      </c>
      <c r="F10" s="1" t="s">
        <v>58</v>
      </c>
      <c r="G10" s="53" t="s">
        <v>77</v>
      </c>
      <c r="H10" s="82" t="s">
        <v>78</v>
      </c>
    </row>
    <row r="11" spans="1:43" ht="42" customHeight="1" x14ac:dyDescent="0.35">
      <c r="A11" s="98">
        <v>10</v>
      </c>
      <c r="B11" s="88" t="s">
        <v>61</v>
      </c>
      <c r="C11" s="1" t="s">
        <v>33</v>
      </c>
      <c r="D11" s="2" t="s">
        <v>81</v>
      </c>
      <c r="E11" s="1" t="s">
        <v>9</v>
      </c>
      <c r="F11" s="1" t="s">
        <v>57</v>
      </c>
      <c r="G11" s="53" t="s">
        <v>82</v>
      </c>
      <c r="H11" s="82" t="s">
        <v>83</v>
      </c>
    </row>
    <row r="12" spans="1:43" ht="42" customHeight="1" x14ac:dyDescent="0.35">
      <c r="A12" s="98">
        <v>11</v>
      </c>
      <c r="B12" s="88" t="s">
        <v>61</v>
      </c>
      <c r="C12" s="1" t="s">
        <v>33</v>
      </c>
      <c r="D12" s="2" t="s">
        <v>230</v>
      </c>
      <c r="E12" s="1" t="s">
        <v>9</v>
      </c>
      <c r="F12" s="1" t="s">
        <v>57</v>
      </c>
      <c r="G12" s="53" t="s">
        <v>85</v>
      </c>
      <c r="H12" s="53" t="s">
        <v>86</v>
      </c>
    </row>
    <row r="13" spans="1:43" ht="42" customHeight="1" x14ac:dyDescent="0.35">
      <c r="A13" s="98">
        <v>13</v>
      </c>
      <c r="B13" s="88" t="s">
        <v>55</v>
      </c>
      <c r="C13" s="1" t="s">
        <v>33</v>
      </c>
      <c r="D13" s="3" t="s">
        <v>210</v>
      </c>
      <c r="E13" s="1" t="s">
        <v>9</v>
      </c>
      <c r="F13" s="1" t="s">
        <v>57</v>
      </c>
      <c r="G13" s="53" t="s">
        <v>82</v>
      </c>
      <c r="H13" s="82" t="s">
        <v>83</v>
      </c>
    </row>
    <row r="14" spans="1:43" ht="42" customHeight="1" x14ac:dyDescent="0.35">
      <c r="A14" s="98">
        <v>14</v>
      </c>
      <c r="B14" s="88" t="s">
        <v>61</v>
      </c>
      <c r="C14" s="1" t="s">
        <v>36</v>
      </c>
      <c r="D14" s="2" t="s">
        <v>91</v>
      </c>
      <c r="E14" s="1" t="s">
        <v>9</v>
      </c>
      <c r="F14" s="1" t="s">
        <v>57</v>
      </c>
      <c r="G14" s="82" t="s">
        <v>92</v>
      </c>
      <c r="H14" s="53" t="s">
        <v>93</v>
      </c>
    </row>
    <row r="15" spans="1:43" ht="42" customHeight="1" x14ac:dyDescent="0.35">
      <c r="A15" s="98">
        <v>15</v>
      </c>
      <c r="B15" s="88" t="s">
        <v>61</v>
      </c>
      <c r="C15" s="1" t="s">
        <v>36</v>
      </c>
      <c r="D15" s="2" t="s">
        <v>95</v>
      </c>
      <c r="E15" s="1" t="s">
        <v>9</v>
      </c>
      <c r="F15" s="1" t="s">
        <v>57</v>
      </c>
      <c r="G15" s="82" t="s">
        <v>96</v>
      </c>
      <c r="H15" s="53" t="s">
        <v>93</v>
      </c>
    </row>
    <row r="16" spans="1:43" ht="42" customHeight="1" x14ac:dyDescent="0.35">
      <c r="A16" s="98">
        <v>18</v>
      </c>
      <c r="B16" s="88" t="s">
        <v>67</v>
      </c>
      <c r="C16" s="1" t="s">
        <v>34</v>
      </c>
      <c r="D16" s="1" t="s">
        <v>105</v>
      </c>
      <c r="E16" s="1" t="s">
        <v>9</v>
      </c>
      <c r="F16" s="1" t="s">
        <v>58</v>
      </c>
      <c r="G16" s="53" t="s">
        <v>106</v>
      </c>
      <c r="H16" s="53" t="s">
        <v>107</v>
      </c>
    </row>
    <row r="17" spans="1:8" ht="42" customHeight="1" x14ac:dyDescent="0.35">
      <c r="A17" s="98">
        <v>19</v>
      </c>
      <c r="B17" s="88" t="s">
        <v>67</v>
      </c>
      <c r="C17" s="1" t="s">
        <v>110</v>
      </c>
      <c r="D17" s="1" t="s">
        <v>211</v>
      </c>
      <c r="E17" s="1" t="s">
        <v>9</v>
      </c>
      <c r="F17" s="1" t="s">
        <v>70</v>
      </c>
      <c r="G17" s="53" t="s">
        <v>212</v>
      </c>
      <c r="H17" s="82" t="s">
        <v>111</v>
      </c>
    </row>
    <row r="18" spans="1:8" ht="42" customHeight="1" x14ac:dyDescent="0.35">
      <c r="A18" s="98">
        <v>22</v>
      </c>
      <c r="B18" s="88" t="s">
        <v>67</v>
      </c>
      <c r="C18" s="1" t="s">
        <v>31</v>
      </c>
      <c r="D18" s="1" t="s">
        <v>122</v>
      </c>
      <c r="E18" s="1" t="s">
        <v>9</v>
      </c>
      <c r="F18" s="1" t="s">
        <v>70</v>
      </c>
      <c r="G18" s="53" t="s">
        <v>77</v>
      </c>
      <c r="H18" s="82" t="s">
        <v>78</v>
      </c>
    </row>
    <row r="19" spans="1:8" ht="42" customHeight="1" x14ac:dyDescent="0.35">
      <c r="A19" s="98">
        <v>23</v>
      </c>
      <c r="B19" s="88" t="s">
        <v>55</v>
      </c>
      <c r="C19" s="1" t="s">
        <v>242</v>
      </c>
      <c r="D19" s="2" t="s">
        <v>214</v>
      </c>
      <c r="E19" s="1" t="s">
        <v>9</v>
      </c>
      <c r="F19" s="1" t="s">
        <v>57</v>
      </c>
      <c r="G19" s="82" t="s">
        <v>194</v>
      </c>
      <c r="H19" s="53" t="s">
        <v>215</v>
      </c>
    </row>
    <row r="20" spans="1:8" ht="42" customHeight="1" x14ac:dyDescent="0.35">
      <c r="A20" s="98">
        <v>26</v>
      </c>
      <c r="B20" s="89" t="s">
        <v>61</v>
      </c>
      <c r="C20" s="1" t="s">
        <v>29</v>
      </c>
      <c r="D20" s="1" t="s">
        <v>192</v>
      </c>
      <c r="E20" s="1" t="s">
        <v>10</v>
      </c>
      <c r="F20" s="1" t="s">
        <v>133</v>
      </c>
      <c r="G20" s="53" t="s">
        <v>134</v>
      </c>
      <c r="H20" s="80" t="s">
        <v>64</v>
      </c>
    </row>
    <row r="21" spans="1:8" ht="42" customHeight="1" x14ac:dyDescent="0.35">
      <c r="A21" s="98">
        <v>27</v>
      </c>
      <c r="B21" s="88" t="s">
        <v>67</v>
      </c>
      <c r="C21" s="1" t="s">
        <v>30</v>
      </c>
      <c r="D21" s="4" t="s">
        <v>217</v>
      </c>
      <c r="E21" s="1" t="s">
        <v>10</v>
      </c>
      <c r="F21" s="1" t="s">
        <v>58</v>
      </c>
      <c r="G21" s="53" t="s">
        <v>196</v>
      </c>
      <c r="H21" s="82" t="s">
        <v>111</v>
      </c>
    </row>
    <row r="22" spans="1:8" ht="42" customHeight="1" x14ac:dyDescent="0.35">
      <c r="A22" s="98">
        <v>28</v>
      </c>
      <c r="B22" s="88" t="s">
        <v>55</v>
      </c>
      <c r="C22" s="1" t="s">
        <v>31</v>
      </c>
      <c r="D22" s="1" t="s">
        <v>138</v>
      </c>
      <c r="E22" s="1" t="s">
        <v>182</v>
      </c>
      <c r="F22" s="1" t="s">
        <v>70</v>
      </c>
      <c r="G22" s="53" t="s">
        <v>218</v>
      </c>
      <c r="H22" s="53" t="s">
        <v>139</v>
      </c>
    </row>
    <row r="23" spans="1:8" ht="42" customHeight="1" x14ac:dyDescent="0.35">
      <c r="A23" s="98">
        <v>29</v>
      </c>
      <c r="B23" s="88" t="s">
        <v>55</v>
      </c>
      <c r="C23" s="1" t="s">
        <v>31</v>
      </c>
      <c r="D23" s="1" t="s">
        <v>191</v>
      </c>
      <c r="E23" s="1" t="s">
        <v>182</v>
      </c>
      <c r="F23" s="1" t="s">
        <v>58</v>
      </c>
      <c r="G23" s="53" t="s">
        <v>141</v>
      </c>
      <c r="H23" s="82" t="s">
        <v>179</v>
      </c>
    </row>
    <row r="24" spans="1:8" ht="42" customHeight="1" x14ac:dyDescent="0.35">
      <c r="A24" s="98">
        <v>35</v>
      </c>
      <c r="B24" s="88" t="s">
        <v>61</v>
      </c>
      <c r="C24" s="1" t="s">
        <v>33</v>
      </c>
      <c r="D24" s="2" t="s">
        <v>153</v>
      </c>
      <c r="E24" s="1" t="s">
        <v>9</v>
      </c>
      <c r="F24" s="1" t="s">
        <v>57</v>
      </c>
      <c r="G24" s="53" t="s">
        <v>154</v>
      </c>
      <c r="H24" s="53" t="s">
        <v>146</v>
      </c>
    </row>
    <row r="25" spans="1:8" ht="42" customHeight="1" x14ac:dyDescent="0.35">
      <c r="A25" s="98">
        <v>38</v>
      </c>
      <c r="B25" s="88" t="s">
        <v>61</v>
      </c>
      <c r="C25" s="1" t="s">
        <v>36</v>
      </c>
      <c r="D25" s="1" t="s">
        <v>159</v>
      </c>
      <c r="E25" s="1" t="s">
        <v>10</v>
      </c>
      <c r="F25" s="1" t="s">
        <v>58</v>
      </c>
      <c r="G25" s="53" t="s">
        <v>106</v>
      </c>
      <c r="H25" s="53" t="s">
        <v>160</v>
      </c>
    </row>
    <row r="26" spans="1:8" ht="42" customHeight="1" x14ac:dyDescent="0.35">
      <c r="A26" s="98">
        <v>39</v>
      </c>
      <c r="B26" s="88" t="s">
        <v>61</v>
      </c>
      <c r="C26" s="1" t="s">
        <v>34</v>
      </c>
      <c r="D26" s="1" t="s">
        <v>162</v>
      </c>
      <c r="E26" s="1" t="s">
        <v>10</v>
      </c>
      <c r="F26" s="1" t="s">
        <v>58</v>
      </c>
      <c r="G26" s="53" t="s">
        <v>106</v>
      </c>
      <c r="H26" s="53" t="s">
        <v>160</v>
      </c>
    </row>
    <row r="27" spans="1:8" ht="42" customHeight="1" x14ac:dyDescent="0.35">
      <c r="A27" s="98">
        <v>40</v>
      </c>
      <c r="B27" s="88" t="s">
        <v>61</v>
      </c>
      <c r="C27" s="1" t="s">
        <v>33</v>
      </c>
      <c r="D27" s="1" t="s">
        <v>164</v>
      </c>
      <c r="E27" s="1" t="s">
        <v>10</v>
      </c>
      <c r="F27" s="1" t="s">
        <v>58</v>
      </c>
      <c r="G27" s="53" t="s">
        <v>85</v>
      </c>
      <c r="H27" s="53" t="s">
        <v>165</v>
      </c>
    </row>
    <row r="28" spans="1:8" ht="42" customHeight="1" x14ac:dyDescent="0.35">
      <c r="A28" s="98">
        <v>41</v>
      </c>
      <c r="B28" s="88" t="s">
        <v>55</v>
      </c>
      <c r="C28" s="1" t="s">
        <v>33</v>
      </c>
      <c r="D28" s="1" t="s">
        <v>167</v>
      </c>
      <c r="E28" s="1" t="s">
        <v>9</v>
      </c>
      <c r="F28" s="1" t="s">
        <v>58</v>
      </c>
      <c r="G28" s="53" t="s">
        <v>85</v>
      </c>
      <c r="H28" s="53" t="s">
        <v>165</v>
      </c>
    </row>
  </sheetData>
  <autoFilter ref="B1:H28" xr:uid="{F3397477-B815-4349-B46C-435605A89C4D}"/>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B2A6C-F815-4F68-87E9-565BB166D57F}">
  <dimension ref="A1:AQ14"/>
  <sheetViews>
    <sheetView zoomScale="86" workbookViewId="0">
      <selection activeCell="D7" sqref="D7"/>
    </sheetView>
  </sheetViews>
  <sheetFormatPr defaultColWidth="9.1796875" defaultRowHeight="13" x14ac:dyDescent="0.35"/>
  <cols>
    <col min="1" max="1" width="6.1796875" style="78" customWidth="1"/>
    <col min="2" max="2" width="14.08984375" style="78" customWidth="1"/>
    <col min="3" max="3" width="16.26953125" style="78" customWidth="1"/>
    <col min="4" max="4" width="59.179687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42" customHeight="1" x14ac:dyDescent="0.35">
      <c r="A1" s="86" t="s">
        <v>47</v>
      </c>
      <c r="B1" s="90" t="s">
        <v>48</v>
      </c>
      <c r="C1" s="91"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42" customHeight="1" x14ac:dyDescent="0.35">
      <c r="A2" s="98">
        <v>4</v>
      </c>
      <c r="B2" s="92" t="s">
        <v>67</v>
      </c>
      <c r="C2" s="93" t="s">
        <v>68</v>
      </c>
      <c r="D2" s="4" t="s">
        <v>189</v>
      </c>
      <c r="E2" s="1" t="s">
        <v>9</v>
      </c>
      <c r="F2" s="1" t="s">
        <v>70</v>
      </c>
      <c r="G2" s="53" t="s">
        <v>203</v>
      </c>
      <c r="H2" s="53" t="s">
        <v>71</v>
      </c>
    </row>
    <row r="3" spans="1:43" ht="63" customHeight="1" x14ac:dyDescent="0.35">
      <c r="A3" s="98">
        <v>5</v>
      </c>
      <c r="B3" s="92" t="s">
        <v>67</v>
      </c>
      <c r="C3" s="93" t="s">
        <v>30</v>
      </c>
      <c r="D3" s="4" t="s">
        <v>237</v>
      </c>
      <c r="E3" s="1" t="s">
        <v>9</v>
      </c>
      <c r="F3" s="1" t="s">
        <v>70</v>
      </c>
      <c r="G3" s="53" t="s">
        <v>203</v>
      </c>
      <c r="H3" s="53" t="s">
        <v>71</v>
      </c>
    </row>
    <row r="4" spans="1:43" ht="42" customHeight="1" x14ac:dyDescent="0.35">
      <c r="A4" s="98">
        <v>6</v>
      </c>
      <c r="B4" s="92" t="s">
        <v>67</v>
      </c>
      <c r="C4" s="93" t="s">
        <v>30</v>
      </c>
      <c r="D4" s="4" t="s">
        <v>238</v>
      </c>
      <c r="E4" s="1" t="s">
        <v>9</v>
      </c>
      <c r="F4" s="1" t="s">
        <v>70</v>
      </c>
      <c r="G4" s="53" t="s">
        <v>205</v>
      </c>
      <c r="H4" s="53" t="s">
        <v>73</v>
      </c>
    </row>
    <row r="5" spans="1:43" ht="42" customHeight="1" x14ac:dyDescent="0.35">
      <c r="A5" s="98">
        <v>7</v>
      </c>
      <c r="B5" s="92" t="s">
        <v>67</v>
      </c>
      <c r="C5" s="93" t="s">
        <v>31</v>
      </c>
      <c r="D5" s="1" t="s">
        <v>74</v>
      </c>
      <c r="E5" s="1" t="s">
        <v>9</v>
      </c>
      <c r="F5" s="1" t="s">
        <v>58</v>
      </c>
      <c r="G5" s="1" t="s">
        <v>207</v>
      </c>
      <c r="H5" s="53" t="s">
        <v>75</v>
      </c>
    </row>
    <row r="6" spans="1:43" ht="42" customHeight="1" x14ac:dyDescent="0.35">
      <c r="A6" s="98">
        <v>8</v>
      </c>
      <c r="B6" s="92" t="s">
        <v>55</v>
      </c>
      <c r="C6" s="93" t="s">
        <v>31</v>
      </c>
      <c r="D6" s="1" t="s">
        <v>208</v>
      </c>
      <c r="E6" s="1" t="s">
        <v>9</v>
      </c>
      <c r="F6" s="1" t="s">
        <v>58</v>
      </c>
      <c r="G6" s="53" t="s">
        <v>77</v>
      </c>
      <c r="H6" s="82" t="s">
        <v>78</v>
      </c>
    </row>
    <row r="7" spans="1:43" ht="42" customHeight="1" x14ac:dyDescent="0.35">
      <c r="A7" s="98">
        <v>13</v>
      </c>
      <c r="B7" s="92" t="s">
        <v>55</v>
      </c>
      <c r="C7" s="93" t="s">
        <v>33</v>
      </c>
      <c r="D7" s="3" t="s">
        <v>210</v>
      </c>
      <c r="E7" s="1" t="s">
        <v>9</v>
      </c>
      <c r="F7" s="1" t="s">
        <v>57</v>
      </c>
      <c r="G7" s="53" t="s">
        <v>82</v>
      </c>
      <c r="H7" s="82" t="s">
        <v>83</v>
      </c>
    </row>
    <row r="8" spans="1:43" ht="42" customHeight="1" x14ac:dyDescent="0.35">
      <c r="A8" s="98">
        <v>18</v>
      </c>
      <c r="B8" s="92" t="s">
        <v>67</v>
      </c>
      <c r="C8" s="93" t="s">
        <v>34</v>
      </c>
      <c r="D8" s="1" t="s">
        <v>105</v>
      </c>
      <c r="E8" s="1" t="s">
        <v>9</v>
      </c>
      <c r="F8" s="1" t="s">
        <v>58</v>
      </c>
      <c r="G8" s="53" t="s">
        <v>106</v>
      </c>
      <c r="H8" s="53" t="s">
        <v>107</v>
      </c>
    </row>
    <row r="9" spans="1:43" ht="42" customHeight="1" x14ac:dyDescent="0.35">
      <c r="A9" s="98">
        <v>19</v>
      </c>
      <c r="B9" s="92" t="s">
        <v>67</v>
      </c>
      <c r="C9" s="93" t="s">
        <v>110</v>
      </c>
      <c r="D9" s="1" t="s">
        <v>211</v>
      </c>
      <c r="E9" s="1" t="s">
        <v>9</v>
      </c>
      <c r="F9" s="1" t="s">
        <v>70</v>
      </c>
      <c r="G9" s="53" t="s">
        <v>212</v>
      </c>
      <c r="H9" s="82" t="s">
        <v>111</v>
      </c>
    </row>
    <row r="10" spans="1:43" ht="42" customHeight="1" x14ac:dyDescent="0.35">
      <c r="A10" s="98">
        <v>22</v>
      </c>
      <c r="B10" s="92" t="s">
        <v>67</v>
      </c>
      <c r="C10" s="93" t="s">
        <v>31</v>
      </c>
      <c r="D10" s="1" t="s">
        <v>122</v>
      </c>
      <c r="E10" s="1" t="s">
        <v>9</v>
      </c>
      <c r="F10" s="1" t="s">
        <v>70</v>
      </c>
      <c r="G10" s="53" t="s">
        <v>77</v>
      </c>
      <c r="H10" s="82" t="s">
        <v>78</v>
      </c>
    </row>
    <row r="11" spans="1:43" ht="42" customHeight="1" x14ac:dyDescent="0.35">
      <c r="A11" s="98">
        <v>23</v>
      </c>
      <c r="B11" s="92" t="s">
        <v>55</v>
      </c>
      <c r="C11" s="1" t="s">
        <v>242</v>
      </c>
      <c r="D11" s="2" t="s">
        <v>214</v>
      </c>
      <c r="E11" s="1" t="s">
        <v>9</v>
      </c>
      <c r="F11" s="1" t="s">
        <v>57</v>
      </c>
      <c r="G11" s="82" t="s">
        <v>194</v>
      </c>
      <c r="H11" s="53" t="s">
        <v>215</v>
      </c>
    </row>
    <row r="12" spans="1:43" ht="42" customHeight="1" x14ac:dyDescent="0.35">
      <c r="A12" s="98">
        <v>27</v>
      </c>
      <c r="B12" s="92" t="s">
        <v>67</v>
      </c>
      <c r="C12" s="93" t="s">
        <v>30</v>
      </c>
      <c r="D12" s="4" t="s">
        <v>217</v>
      </c>
      <c r="E12" s="1" t="s">
        <v>10</v>
      </c>
      <c r="F12" s="1" t="s">
        <v>58</v>
      </c>
      <c r="G12" s="53" t="s">
        <v>196</v>
      </c>
      <c r="H12" s="82" t="s">
        <v>111</v>
      </c>
    </row>
    <row r="13" spans="1:43" ht="42" customHeight="1" x14ac:dyDescent="0.35">
      <c r="A13" s="98">
        <v>29</v>
      </c>
      <c r="B13" s="92" t="s">
        <v>55</v>
      </c>
      <c r="C13" s="93" t="s">
        <v>31</v>
      </c>
      <c r="D13" s="1" t="s">
        <v>191</v>
      </c>
      <c r="E13" s="1" t="s">
        <v>182</v>
      </c>
      <c r="F13" s="1" t="s">
        <v>58</v>
      </c>
      <c r="G13" s="53" t="s">
        <v>141</v>
      </c>
      <c r="H13" s="82" t="s">
        <v>179</v>
      </c>
    </row>
    <row r="14" spans="1:43" ht="42" customHeight="1" x14ac:dyDescent="0.35">
      <c r="A14" s="98">
        <v>41</v>
      </c>
      <c r="B14" s="92" t="s">
        <v>55</v>
      </c>
      <c r="C14" s="93" t="s">
        <v>33</v>
      </c>
      <c r="D14" s="1" t="s">
        <v>167</v>
      </c>
      <c r="E14" s="1" t="s">
        <v>9</v>
      </c>
      <c r="F14" s="1" t="s">
        <v>58</v>
      </c>
      <c r="G14" s="53" t="s">
        <v>85</v>
      </c>
      <c r="H14" s="53" t="s">
        <v>165</v>
      </c>
    </row>
  </sheetData>
  <autoFilter ref="B1:H14" xr:uid="{CDFB2A6C-F815-4F68-87E9-565BB166D57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65878-CFE3-4A02-B778-FD91B4DEED16}">
  <dimension ref="A1:AQ37"/>
  <sheetViews>
    <sheetView zoomScale="88" zoomScaleNormal="88" workbookViewId="0">
      <selection activeCell="D5" sqref="D5"/>
    </sheetView>
  </sheetViews>
  <sheetFormatPr defaultColWidth="9.1796875" defaultRowHeight="13" x14ac:dyDescent="0.35"/>
  <cols>
    <col min="1" max="1" width="6.1796875" style="78" customWidth="1"/>
    <col min="2" max="2" width="15.54296875" style="78" customWidth="1"/>
    <col min="3" max="3" width="16.26953125" style="78" customWidth="1"/>
    <col min="4" max="4" width="59.179687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42" customHeight="1" x14ac:dyDescent="0.35">
      <c r="A1" s="86" t="s">
        <v>47</v>
      </c>
      <c r="B1" s="87" t="s">
        <v>48</v>
      </c>
      <c r="C1" s="15"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42" customHeight="1" x14ac:dyDescent="0.35">
      <c r="A2" s="98">
        <v>1</v>
      </c>
      <c r="B2" s="88" t="s">
        <v>55</v>
      </c>
      <c r="C2" s="1" t="s">
        <v>241</v>
      </c>
      <c r="D2" s="1" t="s">
        <v>56</v>
      </c>
      <c r="E2" s="1" t="s">
        <v>9</v>
      </c>
      <c r="F2" s="1" t="s">
        <v>58</v>
      </c>
      <c r="G2" s="53" t="s">
        <v>186</v>
      </c>
      <c r="H2" s="76" t="s">
        <v>187</v>
      </c>
    </row>
    <row r="3" spans="1:43" ht="42" customHeight="1" x14ac:dyDescent="0.35">
      <c r="A3" s="98">
        <v>2</v>
      </c>
      <c r="B3" s="88" t="s">
        <v>61</v>
      </c>
      <c r="C3" s="1" t="s">
        <v>241</v>
      </c>
      <c r="D3" s="1" t="s">
        <v>201</v>
      </c>
      <c r="E3" s="1" t="s">
        <v>9</v>
      </c>
      <c r="F3" s="1" t="s">
        <v>58</v>
      </c>
      <c r="G3" s="79" t="s">
        <v>186</v>
      </c>
      <c r="H3" s="80" t="s">
        <v>188</v>
      </c>
    </row>
    <row r="4" spans="1:43" ht="42" customHeight="1" x14ac:dyDescent="0.35">
      <c r="A4" s="98">
        <v>4</v>
      </c>
      <c r="B4" s="88" t="s">
        <v>67</v>
      </c>
      <c r="C4" s="1" t="s">
        <v>68</v>
      </c>
      <c r="D4" s="4" t="s">
        <v>189</v>
      </c>
      <c r="E4" s="1" t="s">
        <v>9</v>
      </c>
      <c r="F4" s="1" t="s">
        <v>69</v>
      </c>
      <c r="G4" s="53" t="s">
        <v>203</v>
      </c>
      <c r="H4" s="53" t="s">
        <v>71</v>
      </c>
    </row>
    <row r="5" spans="1:43" ht="63" customHeight="1" x14ac:dyDescent="0.35">
      <c r="A5" s="98">
        <v>5</v>
      </c>
      <c r="B5" s="88" t="s">
        <v>67</v>
      </c>
      <c r="C5" s="1" t="s">
        <v>30</v>
      </c>
      <c r="D5" s="4" t="s">
        <v>237</v>
      </c>
      <c r="E5" s="1" t="s">
        <v>9</v>
      </c>
      <c r="F5" s="1" t="s">
        <v>69</v>
      </c>
      <c r="G5" s="53" t="s">
        <v>203</v>
      </c>
      <c r="H5" s="53" t="s">
        <v>71</v>
      </c>
    </row>
    <row r="6" spans="1:43" ht="42" customHeight="1" x14ac:dyDescent="0.35">
      <c r="A6" s="98">
        <v>6</v>
      </c>
      <c r="B6" s="88" t="s">
        <v>67</v>
      </c>
      <c r="C6" s="1" t="s">
        <v>30</v>
      </c>
      <c r="D6" s="4" t="s">
        <v>238</v>
      </c>
      <c r="E6" s="1" t="s">
        <v>9</v>
      </c>
      <c r="F6" s="1" t="s">
        <v>69</v>
      </c>
      <c r="G6" s="53" t="s">
        <v>205</v>
      </c>
      <c r="H6" s="53" t="s">
        <v>73</v>
      </c>
    </row>
    <row r="7" spans="1:43" ht="42" customHeight="1" x14ac:dyDescent="0.35">
      <c r="A7" s="98">
        <v>7</v>
      </c>
      <c r="B7" s="88" t="s">
        <v>67</v>
      </c>
      <c r="C7" s="1" t="s">
        <v>31</v>
      </c>
      <c r="D7" s="1" t="s">
        <v>74</v>
      </c>
      <c r="E7" s="1" t="s">
        <v>9</v>
      </c>
      <c r="F7" s="1" t="s">
        <v>69</v>
      </c>
      <c r="G7" s="1" t="s">
        <v>207</v>
      </c>
      <c r="H7" s="53" t="s">
        <v>75</v>
      </c>
    </row>
    <row r="8" spans="1:43" ht="42" customHeight="1" x14ac:dyDescent="0.35">
      <c r="A8" s="98">
        <v>8</v>
      </c>
      <c r="B8" s="88" t="s">
        <v>55</v>
      </c>
      <c r="C8" s="1" t="s">
        <v>31</v>
      </c>
      <c r="D8" s="1" t="s">
        <v>208</v>
      </c>
      <c r="E8" s="1" t="s">
        <v>9</v>
      </c>
      <c r="F8" s="1" t="s">
        <v>58</v>
      </c>
      <c r="G8" s="53" t="s">
        <v>77</v>
      </c>
      <c r="H8" s="82" t="s">
        <v>78</v>
      </c>
    </row>
    <row r="9" spans="1:43" ht="42" customHeight="1" x14ac:dyDescent="0.35">
      <c r="A9" s="98">
        <v>9</v>
      </c>
      <c r="B9" s="88" t="s">
        <v>61</v>
      </c>
      <c r="C9" s="1" t="s">
        <v>31</v>
      </c>
      <c r="D9" s="1" t="s">
        <v>209</v>
      </c>
      <c r="E9" s="1" t="s">
        <v>9</v>
      </c>
      <c r="F9" s="1" t="s">
        <v>58</v>
      </c>
      <c r="G9" s="53" t="s">
        <v>77</v>
      </c>
      <c r="H9" s="82" t="s">
        <v>78</v>
      </c>
    </row>
    <row r="10" spans="1:43" ht="42" customHeight="1" x14ac:dyDescent="0.35">
      <c r="A10" s="98">
        <v>10</v>
      </c>
      <c r="B10" s="88" t="s">
        <v>61</v>
      </c>
      <c r="C10" s="1" t="s">
        <v>33</v>
      </c>
      <c r="D10" s="2" t="s">
        <v>81</v>
      </c>
      <c r="E10" s="1" t="s">
        <v>9</v>
      </c>
      <c r="F10" s="1" t="s">
        <v>57</v>
      </c>
      <c r="G10" s="53" t="s">
        <v>82</v>
      </c>
      <c r="H10" s="82" t="s">
        <v>83</v>
      </c>
    </row>
    <row r="11" spans="1:43" ht="42" customHeight="1" x14ac:dyDescent="0.35">
      <c r="A11" s="98">
        <v>11</v>
      </c>
      <c r="B11" s="88" t="s">
        <v>61</v>
      </c>
      <c r="C11" s="1" t="s">
        <v>33</v>
      </c>
      <c r="D11" s="1" t="s">
        <v>230</v>
      </c>
      <c r="E11" s="1" t="s">
        <v>9</v>
      </c>
      <c r="F11" s="1" t="s">
        <v>58</v>
      </c>
      <c r="G11" s="53" t="s">
        <v>85</v>
      </c>
      <c r="H11" s="53" t="s">
        <v>86</v>
      </c>
    </row>
    <row r="12" spans="1:43" ht="42" customHeight="1" x14ac:dyDescent="0.35">
      <c r="A12" s="98">
        <v>12</v>
      </c>
      <c r="B12" s="88" t="s">
        <v>67</v>
      </c>
      <c r="C12" s="1" t="s">
        <v>33</v>
      </c>
      <c r="D12" s="1" t="s">
        <v>88</v>
      </c>
      <c r="E12" s="1" t="s">
        <v>9</v>
      </c>
      <c r="F12" s="1" t="s">
        <v>58</v>
      </c>
      <c r="G12" s="53" t="s">
        <v>82</v>
      </c>
      <c r="H12" s="82" t="s">
        <v>83</v>
      </c>
    </row>
    <row r="13" spans="1:43" ht="42" customHeight="1" x14ac:dyDescent="0.35">
      <c r="A13" s="98">
        <v>13</v>
      </c>
      <c r="B13" s="88" t="s">
        <v>55</v>
      </c>
      <c r="C13" s="1" t="s">
        <v>33</v>
      </c>
      <c r="D13" s="3" t="s">
        <v>210</v>
      </c>
      <c r="E13" s="1" t="s">
        <v>9</v>
      </c>
      <c r="F13" s="1" t="s">
        <v>57</v>
      </c>
      <c r="G13" s="53" t="s">
        <v>82</v>
      </c>
      <c r="H13" s="82" t="s">
        <v>83</v>
      </c>
    </row>
    <row r="14" spans="1:43" ht="42" customHeight="1" x14ac:dyDescent="0.35">
      <c r="A14" s="98">
        <v>14</v>
      </c>
      <c r="B14" s="88" t="s">
        <v>61</v>
      </c>
      <c r="C14" s="1" t="s">
        <v>36</v>
      </c>
      <c r="D14" s="2" t="s">
        <v>91</v>
      </c>
      <c r="E14" s="1" t="s">
        <v>9</v>
      </c>
      <c r="F14" s="1" t="s">
        <v>57</v>
      </c>
      <c r="G14" s="82" t="s">
        <v>92</v>
      </c>
      <c r="H14" s="53" t="s">
        <v>93</v>
      </c>
    </row>
    <row r="15" spans="1:43" ht="42" customHeight="1" x14ac:dyDescent="0.35">
      <c r="A15" s="98">
        <v>15</v>
      </c>
      <c r="B15" s="88" t="s">
        <v>61</v>
      </c>
      <c r="C15" s="1" t="s">
        <v>36</v>
      </c>
      <c r="D15" s="2" t="s">
        <v>95</v>
      </c>
      <c r="E15" s="1" t="s">
        <v>9</v>
      </c>
      <c r="F15" s="1" t="s">
        <v>57</v>
      </c>
      <c r="G15" s="82" t="s">
        <v>96</v>
      </c>
      <c r="H15" s="53" t="s">
        <v>93</v>
      </c>
    </row>
    <row r="16" spans="1:43" ht="42" customHeight="1" x14ac:dyDescent="0.35">
      <c r="A16" s="98">
        <v>16</v>
      </c>
      <c r="B16" s="88" t="s">
        <v>55</v>
      </c>
      <c r="C16" s="1" t="s">
        <v>241</v>
      </c>
      <c r="D16" s="1" t="s">
        <v>97</v>
      </c>
      <c r="E16" s="1" t="s">
        <v>9</v>
      </c>
      <c r="F16" s="1" t="s">
        <v>70</v>
      </c>
      <c r="G16" s="53" t="s">
        <v>98</v>
      </c>
      <c r="H16" s="80" t="s">
        <v>99</v>
      </c>
    </row>
    <row r="17" spans="1:8" ht="42" customHeight="1" x14ac:dyDescent="0.35">
      <c r="A17" s="98">
        <v>18</v>
      </c>
      <c r="B17" s="88" t="s">
        <v>67</v>
      </c>
      <c r="C17" s="1" t="s">
        <v>34</v>
      </c>
      <c r="D17" s="1" t="s">
        <v>105</v>
      </c>
      <c r="E17" s="1" t="s">
        <v>9</v>
      </c>
      <c r="F17" s="1" t="s">
        <v>58</v>
      </c>
      <c r="G17" s="53" t="s">
        <v>106</v>
      </c>
      <c r="H17" s="53" t="s">
        <v>107</v>
      </c>
    </row>
    <row r="18" spans="1:8" ht="42" customHeight="1" x14ac:dyDescent="0.35">
      <c r="A18" s="98">
        <v>19</v>
      </c>
      <c r="B18" s="88" t="s">
        <v>67</v>
      </c>
      <c r="C18" s="1" t="s">
        <v>110</v>
      </c>
      <c r="D18" s="1" t="s">
        <v>211</v>
      </c>
      <c r="E18" s="1" t="s">
        <v>9</v>
      </c>
      <c r="F18" s="1" t="s">
        <v>70</v>
      </c>
      <c r="G18" s="53" t="s">
        <v>212</v>
      </c>
      <c r="H18" s="82" t="s">
        <v>111</v>
      </c>
    </row>
    <row r="19" spans="1:8" ht="68.150000000000006" customHeight="1" x14ac:dyDescent="0.35">
      <c r="A19" s="98">
        <v>21</v>
      </c>
      <c r="B19" s="88" t="s">
        <v>67</v>
      </c>
      <c r="C19" s="1" t="s">
        <v>31</v>
      </c>
      <c r="D19" s="1" t="s">
        <v>178</v>
      </c>
      <c r="E19" s="1" t="s">
        <v>9</v>
      </c>
      <c r="F19" s="1" t="s">
        <v>58</v>
      </c>
      <c r="G19" s="53" t="s">
        <v>119</v>
      </c>
      <c r="H19" s="82" t="s">
        <v>120</v>
      </c>
    </row>
    <row r="20" spans="1:8" ht="42" customHeight="1" x14ac:dyDescent="0.35">
      <c r="A20" s="98">
        <v>22</v>
      </c>
      <c r="B20" s="88" t="s">
        <v>67</v>
      </c>
      <c r="C20" s="1" t="s">
        <v>31</v>
      </c>
      <c r="D20" s="1" t="s">
        <v>122</v>
      </c>
      <c r="E20" s="1" t="s">
        <v>9</v>
      </c>
      <c r="F20" s="1" t="s">
        <v>70</v>
      </c>
      <c r="G20" s="53" t="s">
        <v>77</v>
      </c>
      <c r="H20" s="82" t="s">
        <v>78</v>
      </c>
    </row>
    <row r="21" spans="1:8" ht="42" customHeight="1" x14ac:dyDescent="0.35">
      <c r="A21" s="98">
        <v>23</v>
      </c>
      <c r="B21" s="88" t="s">
        <v>55</v>
      </c>
      <c r="C21" s="1" t="s">
        <v>242</v>
      </c>
      <c r="D21" s="2" t="s">
        <v>214</v>
      </c>
      <c r="E21" s="1" t="s">
        <v>9</v>
      </c>
      <c r="F21" s="1" t="s">
        <v>57</v>
      </c>
      <c r="G21" s="82" t="s">
        <v>194</v>
      </c>
      <c r="H21" s="53" t="s">
        <v>215</v>
      </c>
    </row>
    <row r="22" spans="1:8" ht="42" customHeight="1" x14ac:dyDescent="0.35">
      <c r="A22" s="98">
        <v>26</v>
      </c>
      <c r="B22" s="89" t="s">
        <v>61</v>
      </c>
      <c r="C22" s="1" t="s">
        <v>29</v>
      </c>
      <c r="D22" s="1" t="s">
        <v>192</v>
      </c>
      <c r="E22" s="1" t="s">
        <v>10</v>
      </c>
      <c r="F22" s="1" t="s">
        <v>58</v>
      </c>
      <c r="G22" s="53" t="s">
        <v>134</v>
      </c>
      <c r="H22" s="80" t="s">
        <v>64</v>
      </c>
    </row>
    <row r="23" spans="1:8" ht="42" customHeight="1" x14ac:dyDescent="0.35">
      <c r="A23" s="98">
        <v>27</v>
      </c>
      <c r="B23" s="88" t="s">
        <v>67</v>
      </c>
      <c r="C23" s="1" t="s">
        <v>30</v>
      </c>
      <c r="D23" s="4" t="s">
        <v>217</v>
      </c>
      <c r="E23" s="1" t="s">
        <v>10</v>
      </c>
      <c r="F23" s="1" t="s">
        <v>58</v>
      </c>
      <c r="G23" s="53" t="s">
        <v>196</v>
      </c>
      <c r="H23" s="82" t="s">
        <v>111</v>
      </c>
    </row>
    <row r="24" spans="1:8" ht="42" customHeight="1" x14ac:dyDescent="0.35">
      <c r="A24" s="98">
        <v>28</v>
      </c>
      <c r="B24" s="88" t="s">
        <v>55</v>
      </c>
      <c r="C24" s="1" t="s">
        <v>31</v>
      </c>
      <c r="D24" s="1" t="s">
        <v>138</v>
      </c>
      <c r="E24" s="1" t="s">
        <v>182</v>
      </c>
      <c r="F24" s="1" t="s">
        <v>70</v>
      </c>
      <c r="G24" s="53" t="s">
        <v>218</v>
      </c>
      <c r="H24" s="53" t="s">
        <v>139</v>
      </c>
    </row>
    <row r="25" spans="1:8" ht="42" customHeight="1" x14ac:dyDescent="0.35">
      <c r="A25" s="98">
        <v>29</v>
      </c>
      <c r="B25" s="88" t="s">
        <v>55</v>
      </c>
      <c r="C25" s="1" t="s">
        <v>31</v>
      </c>
      <c r="D25" s="1" t="s">
        <v>191</v>
      </c>
      <c r="E25" s="1" t="s">
        <v>182</v>
      </c>
      <c r="F25" s="1" t="s">
        <v>58</v>
      </c>
      <c r="G25" s="53" t="s">
        <v>141</v>
      </c>
      <c r="H25" s="82" t="s">
        <v>179</v>
      </c>
    </row>
    <row r="26" spans="1:8" ht="42" customHeight="1" x14ac:dyDescent="0.35">
      <c r="A26" s="98">
        <v>32</v>
      </c>
      <c r="B26" s="88" t="s">
        <v>61</v>
      </c>
      <c r="C26" s="1" t="s">
        <v>33</v>
      </c>
      <c r="D26" s="4" t="s">
        <v>183</v>
      </c>
      <c r="E26" s="1" t="s">
        <v>9</v>
      </c>
      <c r="F26" s="1" t="s">
        <v>58</v>
      </c>
      <c r="G26" s="53" t="s">
        <v>85</v>
      </c>
      <c r="H26" s="53" t="s">
        <v>146</v>
      </c>
    </row>
    <row r="27" spans="1:8" ht="42" customHeight="1" x14ac:dyDescent="0.35">
      <c r="A27" s="98">
        <v>36</v>
      </c>
      <c r="B27" s="88" t="s">
        <v>61</v>
      </c>
      <c r="C27" s="1" t="s">
        <v>32</v>
      </c>
      <c r="D27" s="1" t="s">
        <v>223</v>
      </c>
      <c r="E27" s="1" t="s">
        <v>9</v>
      </c>
      <c r="F27" s="1" t="s">
        <v>58</v>
      </c>
      <c r="G27" s="53" t="s">
        <v>77</v>
      </c>
      <c r="H27" s="53" t="s">
        <v>224</v>
      </c>
    </row>
    <row r="28" spans="1:8" ht="42" customHeight="1" x14ac:dyDescent="0.35">
      <c r="A28" s="98">
        <v>37</v>
      </c>
      <c r="B28" s="88" t="s">
        <v>61</v>
      </c>
      <c r="C28" s="1" t="s">
        <v>32</v>
      </c>
      <c r="D28" s="1" t="s">
        <v>157</v>
      </c>
      <c r="E28" s="1" t="s">
        <v>10</v>
      </c>
      <c r="F28" s="1" t="s">
        <v>58</v>
      </c>
      <c r="G28" s="53" t="s">
        <v>77</v>
      </c>
      <c r="H28" s="53" t="s">
        <v>225</v>
      </c>
    </row>
    <row r="29" spans="1:8" ht="42" customHeight="1" x14ac:dyDescent="0.35">
      <c r="A29" s="98">
        <v>38</v>
      </c>
      <c r="B29" s="88" t="s">
        <v>61</v>
      </c>
      <c r="C29" s="1" t="s">
        <v>36</v>
      </c>
      <c r="D29" s="1" t="s">
        <v>159</v>
      </c>
      <c r="E29" s="1" t="s">
        <v>10</v>
      </c>
      <c r="F29" s="1" t="s">
        <v>58</v>
      </c>
      <c r="G29" s="53" t="s">
        <v>106</v>
      </c>
      <c r="H29" s="53" t="s">
        <v>160</v>
      </c>
    </row>
    <row r="30" spans="1:8" ht="42" customHeight="1" x14ac:dyDescent="0.35">
      <c r="A30" s="98">
        <v>39</v>
      </c>
      <c r="B30" s="88" t="s">
        <v>61</v>
      </c>
      <c r="C30" s="1" t="s">
        <v>34</v>
      </c>
      <c r="D30" s="1" t="s">
        <v>162</v>
      </c>
      <c r="E30" s="1" t="s">
        <v>10</v>
      </c>
      <c r="F30" s="1" t="s">
        <v>58</v>
      </c>
      <c r="G30" s="53" t="s">
        <v>106</v>
      </c>
      <c r="H30" s="53" t="s">
        <v>160</v>
      </c>
    </row>
    <row r="31" spans="1:8" ht="42" customHeight="1" x14ac:dyDescent="0.35">
      <c r="A31" s="98">
        <v>40</v>
      </c>
      <c r="B31" s="88" t="s">
        <v>61</v>
      </c>
      <c r="C31" s="1" t="s">
        <v>33</v>
      </c>
      <c r="D31" s="1" t="s">
        <v>164</v>
      </c>
      <c r="E31" s="1" t="s">
        <v>10</v>
      </c>
      <c r="F31" s="1" t="s">
        <v>58</v>
      </c>
      <c r="G31" s="53" t="s">
        <v>85</v>
      </c>
      <c r="H31" s="53" t="s">
        <v>165</v>
      </c>
    </row>
    <row r="32" spans="1:8" ht="42" customHeight="1" x14ac:dyDescent="0.35">
      <c r="A32" s="98">
        <v>41</v>
      </c>
      <c r="B32" s="88" t="s">
        <v>55</v>
      </c>
      <c r="C32" s="1" t="s">
        <v>33</v>
      </c>
      <c r="D32" s="1" t="s">
        <v>167</v>
      </c>
      <c r="E32" s="1" t="s">
        <v>9</v>
      </c>
      <c r="F32" s="1" t="s">
        <v>58</v>
      </c>
      <c r="G32" s="53" t="s">
        <v>85</v>
      </c>
      <c r="H32" s="53" t="s">
        <v>165</v>
      </c>
    </row>
    <row r="33" spans="1:8" ht="42" customHeight="1" x14ac:dyDescent="0.35">
      <c r="A33" s="98">
        <v>42</v>
      </c>
      <c r="B33" s="88" t="s">
        <v>61</v>
      </c>
      <c r="C33" s="1" t="s">
        <v>29</v>
      </c>
      <c r="D33" s="4" t="s">
        <v>169</v>
      </c>
      <c r="E33" s="1" t="s">
        <v>9</v>
      </c>
      <c r="F33" s="1" t="s">
        <v>58</v>
      </c>
      <c r="G33" s="53" t="s">
        <v>134</v>
      </c>
      <c r="H33" s="80" t="s">
        <v>64</v>
      </c>
    </row>
    <row r="34" spans="1:8" ht="42" customHeight="1" x14ac:dyDescent="0.35">
      <c r="A34" s="98">
        <v>43</v>
      </c>
      <c r="B34" s="88" t="s">
        <v>61</v>
      </c>
      <c r="C34" s="1" t="s">
        <v>33</v>
      </c>
      <c r="D34" s="2" t="s">
        <v>226</v>
      </c>
      <c r="E34" s="1" t="s">
        <v>9</v>
      </c>
      <c r="F34" s="1" t="s">
        <v>57</v>
      </c>
      <c r="G34" s="53" t="s">
        <v>82</v>
      </c>
      <c r="H34" s="53" t="s">
        <v>146</v>
      </c>
    </row>
    <row r="35" spans="1:8" ht="65" x14ac:dyDescent="0.35">
      <c r="A35" s="98">
        <v>46</v>
      </c>
      <c r="B35" s="88" t="s">
        <v>61</v>
      </c>
      <c r="C35" s="1" t="s">
        <v>29</v>
      </c>
      <c r="D35" s="4" t="s">
        <v>227</v>
      </c>
      <c r="E35" s="1" t="s">
        <v>9</v>
      </c>
      <c r="F35" s="1" t="s">
        <v>70</v>
      </c>
      <c r="G35" s="53" t="s">
        <v>176</v>
      </c>
      <c r="H35" s="80" t="s">
        <v>64</v>
      </c>
    </row>
    <row r="36" spans="1:8" ht="39" x14ac:dyDescent="0.35">
      <c r="A36" s="98">
        <v>47</v>
      </c>
      <c r="B36" s="88" t="s">
        <v>61</v>
      </c>
      <c r="C36" s="1" t="s">
        <v>35</v>
      </c>
      <c r="D36" s="2" t="s">
        <v>228</v>
      </c>
      <c r="E36" s="1" t="s">
        <v>9</v>
      </c>
      <c r="F36" s="1" t="s">
        <v>57</v>
      </c>
      <c r="G36" s="53" t="s">
        <v>150</v>
      </c>
      <c r="H36" s="53" t="s">
        <v>151</v>
      </c>
    </row>
    <row r="37" spans="1:8" ht="65" x14ac:dyDescent="0.35">
      <c r="A37" s="98">
        <v>17</v>
      </c>
      <c r="B37" s="88" t="s">
        <v>61</v>
      </c>
      <c r="C37" s="1" t="s">
        <v>29</v>
      </c>
      <c r="D37" s="3" t="s">
        <v>101</v>
      </c>
      <c r="E37" s="83" t="s">
        <v>9</v>
      </c>
      <c r="F37" s="1" t="s">
        <v>102</v>
      </c>
      <c r="G37" s="53" t="s">
        <v>103</v>
      </c>
      <c r="H37" s="80" t="s">
        <v>64</v>
      </c>
    </row>
  </sheetData>
  <autoFilter ref="B1:H37" xr:uid="{3A065878-CFE3-4A02-B778-FD91B4DEED16}"/>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84526-BA31-46C6-829E-608DB1942C61}">
  <dimension ref="A1:AQ36"/>
  <sheetViews>
    <sheetView zoomScale="84" zoomScaleNormal="100" workbookViewId="0">
      <selection activeCell="D6" sqref="D6"/>
    </sheetView>
  </sheetViews>
  <sheetFormatPr defaultColWidth="9.1796875" defaultRowHeight="13" x14ac:dyDescent="0.35"/>
  <cols>
    <col min="1" max="1" width="6.1796875" style="78" customWidth="1"/>
    <col min="2" max="2" width="15.1796875" style="78" customWidth="1"/>
    <col min="3" max="3" width="16.26953125" style="78" customWidth="1"/>
    <col min="4" max="4" width="59.1796875" style="78" customWidth="1"/>
    <col min="5" max="5" width="23" style="78" customWidth="1"/>
    <col min="6" max="6" width="22.7265625" style="78" customWidth="1"/>
    <col min="7" max="7" width="101" style="78" customWidth="1"/>
    <col min="8" max="8" width="21.7265625" style="78" customWidth="1"/>
    <col min="9" max="9" width="8.54296875" style="78" customWidth="1"/>
    <col min="10" max="10" width="9" style="78" customWidth="1"/>
    <col min="11" max="11" width="14.54296875" style="78" customWidth="1"/>
    <col min="12" max="12" width="10.26953125" style="78" customWidth="1"/>
    <col min="13" max="13" width="14.7265625" style="78" customWidth="1"/>
    <col min="14" max="14" width="28.54296875" style="78" customWidth="1"/>
    <col min="15" max="15" width="20.26953125" style="78" customWidth="1"/>
    <col min="16" max="17" width="31.81640625" style="78" customWidth="1"/>
    <col min="18" max="18" width="17.7265625" style="78" customWidth="1"/>
    <col min="19" max="16384" width="9.1796875" style="78"/>
  </cols>
  <sheetData>
    <row r="1" spans="1:43" s="97" customFormat="1" ht="42" customHeight="1" x14ac:dyDescent="0.35">
      <c r="A1" s="86" t="s">
        <v>47</v>
      </c>
      <c r="B1" s="87" t="s">
        <v>48</v>
      </c>
      <c r="C1" s="15" t="s">
        <v>49</v>
      </c>
      <c r="D1" s="15" t="s">
        <v>50</v>
      </c>
      <c r="E1" s="15" t="s">
        <v>51</v>
      </c>
      <c r="F1" s="15" t="s">
        <v>229</v>
      </c>
      <c r="G1" s="95" t="s">
        <v>52</v>
      </c>
      <c r="H1" s="96" t="s">
        <v>245</v>
      </c>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row>
    <row r="2" spans="1:43" ht="42" customHeight="1" x14ac:dyDescent="0.35">
      <c r="A2" s="98">
        <v>2</v>
      </c>
      <c r="B2" s="88" t="s">
        <v>61</v>
      </c>
      <c r="C2" s="1" t="s">
        <v>241</v>
      </c>
      <c r="D2" s="2" t="s">
        <v>201</v>
      </c>
      <c r="E2" s="1" t="s">
        <v>9</v>
      </c>
      <c r="F2" s="1" t="s">
        <v>57</v>
      </c>
      <c r="G2" s="79" t="s">
        <v>186</v>
      </c>
      <c r="H2" s="80" t="s">
        <v>188</v>
      </c>
    </row>
    <row r="3" spans="1:43" ht="42" customHeight="1" x14ac:dyDescent="0.35">
      <c r="A3" s="98">
        <v>3</v>
      </c>
      <c r="B3" s="88" t="s">
        <v>61</v>
      </c>
      <c r="C3" s="1" t="s">
        <v>29</v>
      </c>
      <c r="D3" s="4" t="s">
        <v>63</v>
      </c>
      <c r="E3" s="1" t="s">
        <v>9</v>
      </c>
      <c r="F3" s="1" t="s">
        <v>58</v>
      </c>
      <c r="G3" s="53" t="s">
        <v>202</v>
      </c>
      <c r="H3" s="80" t="s">
        <v>64</v>
      </c>
    </row>
    <row r="4" spans="1:43" ht="42" customHeight="1" x14ac:dyDescent="0.35">
      <c r="A4" s="98">
        <v>4</v>
      </c>
      <c r="B4" s="88" t="s">
        <v>67</v>
      </c>
      <c r="C4" s="1" t="s">
        <v>68</v>
      </c>
      <c r="D4" s="4" t="s">
        <v>236</v>
      </c>
      <c r="E4" s="1" t="s">
        <v>9</v>
      </c>
      <c r="F4" s="1" t="s">
        <v>69</v>
      </c>
      <c r="G4" s="53" t="s">
        <v>203</v>
      </c>
      <c r="H4" s="53" t="s">
        <v>71</v>
      </c>
    </row>
    <row r="5" spans="1:43" ht="60" customHeight="1" x14ac:dyDescent="0.35">
      <c r="A5" s="98">
        <v>5</v>
      </c>
      <c r="B5" s="88" t="s">
        <v>67</v>
      </c>
      <c r="C5" s="1" t="s">
        <v>30</v>
      </c>
      <c r="D5" s="4" t="s">
        <v>237</v>
      </c>
      <c r="E5" s="1" t="s">
        <v>9</v>
      </c>
      <c r="F5" s="1" t="s">
        <v>69</v>
      </c>
      <c r="G5" s="53" t="s">
        <v>203</v>
      </c>
      <c r="H5" s="53" t="s">
        <v>71</v>
      </c>
    </row>
    <row r="6" spans="1:43" ht="42" customHeight="1" x14ac:dyDescent="0.35">
      <c r="A6" s="98">
        <v>6</v>
      </c>
      <c r="B6" s="88" t="s">
        <v>67</v>
      </c>
      <c r="C6" s="1" t="s">
        <v>30</v>
      </c>
      <c r="D6" s="4" t="s">
        <v>238</v>
      </c>
      <c r="E6" s="1" t="s">
        <v>9</v>
      </c>
      <c r="F6" s="1" t="s">
        <v>69</v>
      </c>
      <c r="G6" s="53" t="s">
        <v>205</v>
      </c>
      <c r="H6" s="53" t="s">
        <v>73</v>
      </c>
    </row>
    <row r="7" spans="1:43" ht="42" customHeight="1" x14ac:dyDescent="0.35">
      <c r="A7" s="98">
        <v>7</v>
      </c>
      <c r="B7" s="88" t="s">
        <v>67</v>
      </c>
      <c r="C7" s="1" t="s">
        <v>31</v>
      </c>
      <c r="D7" s="1" t="s">
        <v>74</v>
      </c>
      <c r="E7" s="1" t="s">
        <v>9</v>
      </c>
      <c r="F7" s="1" t="s">
        <v>69</v>
      </c>
      <c r="G7" s="1" t="s">
        <v>207</v>
      </c>
      <c r="H7" s="53" t="s">
        <v>75</v>
      </c>
    </row>
    <row r="8" spans="1:43" ht="42" customHeight="1" x14ac:dyDescent="0.35">
      <c r="A8" s="98">
        <v>8</v>
      </c>
      <c r="B8" s="88" t="s">
        <v>55</v>
      </c>
      <c r="C8" s="1" t="s">
        <v>31</v>
      </c>
      <c r="D8" s="2" t="s">
        <v>208</v>
      </c>
      <c r="E8" s="1" t="s">
        <v>9</v>
      </c>
      <c r="F8" s="1" t="s">
        <v>57</v>
      </c>
      <c r="G8" s="53" t="s">
        <v>77</v>
      </c>
      <c r="H8" s="82" t="s">
        <v>78</v>
      </c>
    </row>
    <row r="9" spans="1:43" ht="42" customHeight="1" x14ac:dyDescent="0.35">
      <c r="A9" s="98">
        <v>9</v>
      </c>
      <c r="B9" s="88" t="s">
        <v>61</v>
      </c>
      <c r="C9" s="1" t="s">
        <v>31</v>
      </c>
      <c r="D9" s="1" t="s">
        <v>209</v>
      </c>
      <c r="E9" s="1" t="s">
        <v>9</v>
      </c>
      <c r="F9" s="1" t="s">
        <v>58</v>
      </c>
      <c r="G9" s="53" t="s">
        <v>77</v>
      </c>
      <c r="H9" s="82" t="s">
        <v>78</v>
      </c>
    </row>
    <row r="10" spans="1:43" ht="42" customHeight="1" x14ac:dyDescent="0.35">
      <c r="A10" s="98">
        <v>10</v>
      </c>
      <c r="B10" s="88" t="s">
        <v>61</v>
      </c>
      <c r="C10" s="1" t="s">
        <v>33</v>
      </c>
      <c r="D10" s="2" t="s">
        <v>81</v>
      </c>
      <c r="E10" s="1" t="s">
        <v>9</v>
      </c>
      <c r="F10" s="1" t="s">
        <v>57</v>
      </c>
      <c r="G10" s="53" t="s">
        <v>82</v>
      </c>
      <c r="H10" s="82" t="s">
        <v>83</v>
      </c>
    </row>
    <row r="11" spans="1:43" ht="130" customHeight="1" x14ac:dyDescent="0.35">
      <c r="A11" s="98">
        <v>11</v>
      </c>
      <c r="B11" s="88" t="s">
        <v>61</v>
      </c>
      <c r="C11" s="1" t="s">
        <v>33</v>
      </c>
      <c r="D11" s="2" t="s">
        <v>230</v>
      </c>
      <c r="E11" s="1" t="s">
        <v>9</v>
      </c>
      <c r="F11" s="1" t="s">
        <v>57</v>
      </c>
      <c r="G11" s="53" t="s">
        <v>85</v>
      </c>
      <c r="H11" s="53" t="s">
        <v>86</v>
      </c>
    </row>
    <row r="12" spans="1:43" ht="42" customHeight="1" x14ac:dyDescent="0.35">
      <c r="A12" s="98">
        <v>13</v>
      </c>
      <c r="B12" s="88" t="s">
        <v>55</v>
      </c>
      <c r="C12" s="1" t="s">
        <v>33</v>
      </c>
      <c r="D12" s="3" t="s">
        <v>210</v>
      </c>
      <c r="E12" s="1" t="s">
        <v>9</v>
      </c>
      <c r="F12" s="1" t="s">
        <v>57</v>
      </c>
      <c r="G12" s="53" t="s">
        <v>82</v>
      </c>
      <c r="H12" s="82" t="s">
        <v>83</v>
      </c>
    </row>
    <row r="13" spans="1:43" ht="42" customHeight="1" x14ac:dyDescent="0.35">
      <c r="A13" s="98">
        <v>14</v>
      </c>
      <c r="B13" s="88" t="s">
        <v>61</v>
      </c>
      <c r="C13" s="1" t="s">
        <v>36</v>
      </c>
      <c r="D13" s="2" t="s">
        <v>91</v>
      </c>
      <c r="E13" s="1" t="s">
        <v>9</v>
      </c>
      <c r="F13" s="1" t="s">
        <v>57</v>
      </c>
      <c r="G13" s="82" t="s">
        <v>92</v>
      </c>
      <c r="H13" s="53" t="s">
        <v>93</v>
      </c>
    </row>
    <row r="14" spans="1:43" ht="42" customHeight="1" x14ac:dyDescent="0.35">
      <c r="A14" s="98">
        <v>15</v>
      </c>
      <c r="B14" s="88" t="s">
        <v>61</v>
      </c>
      <c r="C14" s="1" t="s">
        <v>36</v>
      </c>
      <c r="D14" s="2" t="s">
        <v>95</v>
      </c>
      <c r="E14" s="1" t="s">
        <v>9</v>
      </c>
      <c r="F14" s="1" t="s">
        <v>57</v>
      </c>
      <c r="G14" s="82" t="s">
        <v>96</v>
      </c>
      <c r="H14" s="53" t="s">
        <v>93</v>
      </c>
    </row>
    <row r="15" spans="1:43" ht="42" customHeight="1" x14ac:dyDescent="0.35">
      <c r="A15" s="98">
        <v>16</v>
      </c>
      <c r="B15" s="88" t="s">
        <v>55</v>
      </c>
      <c r="C15" s="1" t="s">
        <v>241</v>
      </c>
      <c r="D15" s="1" t="s">
        <v>97</v>
      </c>
      <c r="E15" s="1" t="s">
        <v>9</v>
      </c>
      <c r="F15" s="1" t="s">
        <v>70</v>
      </c>
      <c r="G15" s="53" t="s">
        <v>98</v>
      </c>
      <c r="H15" s="80" t="s">
        <v>99</v>
      </c>
    </row>
    <row r="16" spans="1:43" ht="42" customHeight="1" x14ac:dyDescent="0.35">
      <c r="A16" s="98">
        <v>17</v>
      </c>
      <c r="B16" s="88" t="s">
        <v>61</v>
      </c>
      <c r="C16" s="1" t="s">
        <v>29</v>
      </c>
      <c r="D16" s="3" t="s">
        <v>101</v>
      </c>
      <c r="E16" s="83" t="s">
        <v>9</v>
      </c>
      <c r="F16" s="1" t="s">
        <v>57</v>
      </c>
      <c r="G16" s="53" t="s">
        <v>103</v>
      </c>
      <c r="H16" s="80" t="s">
        <v>64</v>
      </c>
    </row>
    <row r="17" spans="1:8" ht="42" customHeight="1" x14ac:dyDescent="0.35">
      <c r="A17" s="98">
        <v>18</v>
      </c>
      <c r="B17" s="88" t="s">
        <v>67</v>
      </c>
      <c r="C17" s="1" t="s">
        <v>34</v>
      </c>
      <c r="D17" s="1" t="s">
        <v>105</v>
      </c>
      <c r="E17" s="1" t="s">
        <v>9</v>
      </c>
      <c r="F17" s="1" t="s">
        <v>58</v>
      </c>
      <c r="G17" s="53" t="s">
        <v>106</v>
      </c>
      <c r="H17" s="53" t="s">
        <v>107</v>
      </c>
    </row>
    <row r="18" spans="1:8" ht="42" customHeight="1" x14ac:dyDescent="0.35">
      <c r="A18" s="98">
        <v>19</v>
      </c>
      <c r="B18" s="88" t="s">
        <v>67</v>
      </c>
      <c r="C18" s="1" t="s">
        <v>110</v>
      </c>
      <c r="D18" s="1" t="s">
        <v>211</v>
      </c>
      <c r="E18" s="1" t="s">
        <v>9</v>
      </c>
      <c r="F18" s="1" t="s">
        <v>70</v>
      </c>
      <c r="G18" s="53" t="s">
        <v>212</v>
      </c>
      <c r="H18" s="82" t="s">
        <v>111</v>
      </c>
    </row>
    <row r="19" spans="1:8" ht="42" customHeight="1" x14ac:dyDescent="0.35">
      <c r="A19" s="98">
        <v>20</v>
      </c>
      <c r="B19" s="88" t="s">
        <v>67</v>
      </c>
      <c r="C19" s="1" t="s">
        <v>31</v>
      </c>
      <c r="D19" s="1" t="s">
        <v>113</v>
      </c>
      <c r="E19" s="1" t="s">
        <v>9</v>
      </c>
      <c r="F19" s="1" t="s">
        <v>58</v>
      </c>
      <c r="G19" s="53" t="s">
        <v>114</v>
      </c>
      <c r="H19" s="53" t="s">
        <v>115</v>
      </c>
    </row>
    <row r="20" spans="1:8" ht="68.150000000000006" customHeight="1" x14ac:dyDescent="0.35">
      <c r="A20" s="98">
        <v>21</v>
      </c>
      <c r="B20" s="88" t="s">
        <v>67</v>
      </c>
      <c r="C20" s="1" t="s">
        <v>31</v>
      </c>
      <c r="D20" s="1" t="s">
        <v>178</v>
      </c>
      <c r="E20" s="1" t="s">
        <v>9</v>
      </c>
      <c r="F20" s="1" t="s">
        <v>58</v>
      </c>
      <c r="G20" s="53" t="s">
        <v>119</v>
      </c>
      <c r="H20" s="82" t="s">
        <v>120</v>
      </c>
    </row>
    <row r="21" spans="1:8" ht="42" customHeight="1" x14ac:dyDescent="0.35">
      <c r="A21" s="98">
        <v>22</v>
      </c>
      <c r="B21" s="88" t="s">
        <v>67</v>
      </c>
      <c r="C21" s="1" t="s">
        <v>31</v>
      </c>
      <c r="D21" s="1" t="s">
        <v>122</v>
      </c>
      <c r="E21" s="1" t="s">
        <v>9</v>
      </c>
      <c r="F21" s="1" t="s">
        <v>70</v>
      </c>
      <c r="G21" s="53" t="s">
        <v>77</v>
      </c>
      <c r="H21" s="82" t="s">
        <v>78</v>
      </c>
    </row>
    <row r="22" spans="1:8" ht="42" customHeight="1" x14ac:dyDescent="0.35">
      <c r="A22" s="98">
        <v>23</v>
      </c>
      <c r="B22" s="88" t="s">
        <v>55</v>
      </c>
      <c r="C22" s="1" t="s">
        <v>242</v>
      </c>
      <c r="D22" s="2" t="s">
        <v>214</v>
      </c>
      <c r="E22" s="1" t="s">
        <v>9</v>
      </c>
      <c r="F22" s="1" t="s">
        <v>57</v>
      </c>
      <c r="G22" s="82" t="s">
        <v>194</v>
      </c>
      <c r="H22" s="53" t="s">
        <v>215</v>
      </c>
    </row>
    <row r="23" spans="1:8" ht="42" customHeight="1" x14ac:dyDescent="0.35">
      <c r="A23" s="98">
        <v>26</v>
      </c>
      <c r="B23" s="89" t="s">
        <v>61</v>
      </c>
      <c r="C23" s="1" t="s">
        <v>29</v>
      </c>
      <c r="D23" s="1" t="s">
        <v>192</v>
      </c>
      <c r="E23" s="1" t="s">
        <v>10</v>
      </c>
      <c r="F23" s="1" t="s">
        <v>58</v>
      </c>
      <c r="G23" s="53" t="s">
        <v>134</v>
      </c>
      <c r="H23" s="80" t="s">
        <v>64</v>
      </c>
    </row>
    <row r="24" spans="1:8" ht="42" customHeight="1" x14ac:dyDescent="0.35">
      <c r="A24" s="98">
        <v>27</v>
      </c>
      <c r="B24" s="88" t="s">
        <v>67</v>
      </c>
      <c r="C24" s="1" t="s">
        <v>30</v>
      </c>
      <c r="D24" s="4" t="s">
        <v>217</v>
      </c>
      <c r="E24" s="1" t="s">
        <v>10</v>
      </c>
      <c r="F24" s="1" t="s">
        <v>58</v>
      </c>
      <c r="G24" s="53" t="s">
        <v>196</v>
      </c>
      <c r="H24" s="82" t="s">
        <v>111</v>
      </c>
    </row>
    <row r="25" spans="1:8" ht="42" customHeight="1" x14ac:dyDescent="0.35">
      <c r="A25" s="98">
        <v>28</v>
      </c>
      <c r="B25" s="88" t="s">
        <v>55</v>
      </c>
      <c r="C25" s="1" t="s">
        <v>31</v>
      </c>
      <c r="D25" s="1" t="s">
        <v>138</v>
      </c>
      <c r="E25" s="1" t="s">
        <v>182</v>
      </c>
      <c r="F25" s="1" t="s">
        <v>70</v>
      </c>
      <c r="G25" s="53" t="s">
        <v>218</v>
      </c>
      <c r="H25" s="53" t="s">
        <v>139</v>
      </c>
    </row>
    <row r="26" spans="1:8" ht="42" customHeight="1" x14ac:dyDescent="0.35">
      <c r="A26" s="98">
        <v>29</v>
      </c>
      <c r="B26" s="88" t="s">
        <v>55</v>
      </c>
      <c r="C26" s="1" t="s">
        <v>31</v>
      </c>
      <c r="D26" s="1" t="s">
        <v>191</v>
      </c>
      <c r="E26" s="1" t="s">
        <v>182</v>
      </c>
      <c r="F26" s="1" t="s">
        <v>58</v>
      </c>
      <c r="G26" s="53" t="s">
        <v>141</v>
      </c>
      <c r="H26" s="82" t="s">
        <v>179</v>
      </c>
    </row>
    <row r="27" spans="1:8" ht="42" customHeight="1" x14ac:dyDescent="0.35">
      <c r="A27" s="98">
        <v>33</v>
      </c>
      <c r="B27" s="88" t="s">
        <v>61</v>
      </c>
      <c r="C27" s="1" t="s">
        <v>36</v>
      </c>
      <c r="D27" s="1" t="s">
        <v>234</v>
      </c>
      <c r="E27" s="1" t="s">
        <v>9</v>
      </c>
      <c r="F27" s="1" t="s">
        <v>58</v>
      </c>
      <c r="G27" s="53" t="s">
        <v>150</v>
      </c>
      <c r="H27" s="53" t="s">
        <v>151</v>
      </c>
    </row>
    <row r="28" spans="1:8" ht="42" customHeight="1" x14ac:dyDescent="0.35">
      <c r="A28" s="98">
        <v>35</v>
      </c>
      <c r="B28" s="88" t="s">
        <v>61</v>
      </c>
      <c r="C28" s="1" t="s">
        <v>33</v>
      </c>
      <c r="D28" s="2" t="s">
        <v>153</v>
      </c>
      <c r="E28" s="1" t="s">
        <v>9</v>
      </c>
      <c r="F28" s="1" t="s">
        <v>57</v>
      </c>
      <c r="G28" s="53" t="s">
        <v>154</v>
      </c>
      <c r="H28" s="53" t="s">
        <v>146</v>
      </c>
    </row>
    <row r="29" spans="1:8" ht="42" customHeight="1" x14ac:dyDescent="0.35">
      <c r="A29" s="98">
        <v>36</v>
      </c>
      <c r="B29" s="88" t="s">
        <v>61</v>
      </c>
      <c r="C29" s="1" t="s">
        <v>32</v>
      </c>
      <c r="D29" s="1" t="s">
        <v>223</v>
      </c>
      <c r="E29" s="1" t="s">
        <v>9</v>
      </c>
      <c r="F29" s="1" t="s">
        <v>58</v>
      </c>
      <c r="G29" s="53" t="s">
        <v>77</v>
      </c>
      <c r="H29" s="53" t="s">
        <v>224</v>
      </c>
    </row>
    <row r="30" spans="1:8" ht="42" customHeight="1" x14ac:dyDescent="0.35">
      <c r="A30" s="98">
        <v>37</v>
      </c>
      <c r="B30" s="88" t="s">
        <v>61</v>
      </c>
      <c r="C30" s="1" t="s">
        <v>32</v>
      </c>
      <c r="D30" s="1" t="s">
        <v>157</v>
      </c>
      <c r="E30" s="1" t="s">
        <v>10</v>
      </c>
      <c r="F30" s="1" t="s">
        <v>58</v>
      </c>
      <c r="G30" s="53" t="s">
        <v>77</v>
      </c>
      <c r="H30" s="53" t="s">
        <v>225</v>
      </c>
    </row>
    <row r="31" spans="1:8" ht="42" customHeight="1" x14ac:dyDescent="0.35">
      <c r="A31" s="98">
        <v>38</v>
      </c>
      <c r="B31" s="88" t="s">
        <v>61</v>
      </c>
      <c r="C31" s="1" t="s">
        <v>36</v>
      </c>
      <c r="D31" s="1" t="s">
        <v>159</v>
      </c>
      <c r="E31" s="1" t="s">
        <v>10</v>
      </c>
      <c r="F31" s="1" t="s">
        <v>58</v>
      </c>
      <c r="G31" s="53" t="s">
        <v>106</v>
      </c>
      <c r="H31" s="53" t="s">
        <v>160</v>
      </c>
    </row>
    <row r="32" spans="1:8" ht="42" customHeight="1" x14ac:dyDescent="0.35">
      <c r="A32" s="98">
        <v>39</v>
      </c>
      <c r="B32" s="88" t="s">
        <v>61</v>
      </c>
      <c r="C32" s="1" t="s">
        <v>34</v>
      </c>
      <c r="D32" s="1" t="s">
        <v>162</v>
      </c>
      <c r="E32" s="1" t="s">
        <v>10</v>
      </c>
      <c r="F32" s="1" t="s">
        <v>58</v>
      </c>
      <c r="G32" s="53" t="s">
        <v>106</v>
      </c>
      <c r="H32" s="53" t="s">
        <v>160</v>
      </c>
    </row>
    <row r="33" spans="1:8" ht="42" customHeight="1" x14ac:dyDescent="0.35">
      <c r="A33" s="98">
        <v>40</v>
      </c>
      <c r="B33" s="88" t="s">
        <v>61</v>
      </c>
      <c r="C33" s="1" t="s">
        <v>33</v>
      </c>
      <c r="D33" s="1" t="s">
        <v>164</v>
      </c>
      <c r="E33" s="1" t="s">
        <v>10</v>
      </c>
      <c r="F33" s="1" t="s">
        <v>58</v>
      </c>
      <c r="G33" s="53" t="s">
        <v>85</v>
      </c>
      <c r="H33" s="53" t="s">
        <v>165</v>
      </c>
    </row>
    <row r="34" spans="1:8" ht="42" customHeight="1" x14ac:dyDescent="0.35">
      <c r="A34" s="98">
        <v>44</v>
      </c>
      <c r="B34" s="88" t="s">
        <v>61</v>
      </c>
      <c r="C34" s="1" t="s">
        <v>29</v>
      </c>
      <c r="D34" s="4" t="s">
        <v>184</v>
      </c>
      <c r="E34" s="1" t="s">
        <v>9</v>
      </c>
      <c r="F34" s="1" t="s">
        <v>58</v>
      </c>
      <c r="G34" s="53" t="s">
        <v>134</v>
      </c>
      <c r="H34" s="80" t="s">
        <v>64</v>
      </c>
    </row>
    <row r="35" spans="1:8" ht="42" customHeight="1" x14ac:dyDescent="0.35">
      <c r="A35" s="98">
        <v>45</v>
      </c>
      <c r="B35" s="88" t="s">
        <v>61</v>
      </c>
      <c r="C35" s="1" t="s">
        <v>33</v>
      </c>
      <c r="D35" s="2" t="s">
        <v>174</v>
      </c>
      <c r="E35" s="1" t="s">
        <v>9</v>
      </c>
      <c r="F35" s="1" t="s">
        <v>57</v>
      </c>
      <c r="G35" s="53" t="s">
        <v>197</v>
      </c>
      <c r="H35" s="53" t="s">
        <v>146</v>
      </c>
    </row>
    <row r="36" spans="1:8" ht="39" x14ac:dyDescent="0.35">
      <c r="A36" s="98">
        <v>47</v>
      </c>
      <c r="B36" s="88" t="s">
        <v>61</v>
      </c>
      <c r="C36" s="1" t="s">
        <v>35</v>
      </c>
      <c r="D36" s="2" t="s">
        <v>228</v>
      </c>
      <c r="E36" s="1" t="s">
        <v>9</v>
      </c>
      <c r="F36" s="1" t="s">
        <v>57</v>
      </c>
      <c r="G36" s="53" t="s">
        <v>150</v>
      </c>
      <c r="H36" s="53" t="s">
        <v>151</v>
      </c>
    </row>
  </sheetData>
  <autoFilter ref="B1:H36" xr:uid="{B0484526-BA31-46C6-829E-608DB1942C6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7760af0-063e-40c7-bf8f-5064fa1f6cb8" xsi:nil="true"/>
    <lcf76f155ced4ddcb4097134ff3c332f xmlns="14dd6c47-a89e-4f7a-9987-bce92ae7eae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466EAD54D623479BC0B4E0AE91B5E1" ma:contentTypeVersion="10" ma:contentTypeDescription="Create a new document." ma:contentTypeScope="" ma:versionID="be81b4bda0e926786bbed567ab753420">
  <xsd:schema xmlns:xsd="http://www.w3.org/2001/XMLSchema" xmlns:xs="http://www.w3.org/2001/XMLSchema" xmlns:p="http://schemas.microsoft.com/office/2006/metadata/properties" xmlns:ns2="14dd6c47-a89e-4f7a-9987-bce92ae7eaef" xmlns:ns3="d7760af0-063e-40c7-bf8f-5064fa1f6cb8" targetNamespace="http://schemas.microsoft.com/office/2006/metadata/properties" ma:root="true" ma:fieldsID="3a274b47a0e07405db782d47c32c335a" ns2:_="" ns3:_="">
    <xsd:import namespace="14dd6c47-a89e-4f7a-9987-bce92ae7eaef"/>
    <xsd:import namespace="d7760af0-063e-40c7-bf8f-5064fa1f6c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d6c47-a89e-4f7a-9987-bce92ae7ea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c5b9f97-a3a9-4673-b973-1f963bf50aa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760af0-063e-40c7-bf8f-5064fa1f6cb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3c810f3-2118-48ca-ae53-b1f5bc21e613}" ma:internalName="TaxCatchAll" ma:showField="CatchAllData" ma:web="d7760af0-063e-40c7-bf8f-5064fa1f6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54F5A4-9BDA-415E-9FD4-DDCE540DD5B5}">
  <ds:schemaRefs>
    <ds:schemaRef ds:uri="http://schemas.microsoft.com/office/2006/metadata/properties"/>
    <ds:schemaRef ds:uri="http://schemas.microsoft.com/office/infopath/2007/PartnerControls"/>
    <ds:schemaRef ds:uri="d7760af0-063e-40c7-bf8f-5064fa1f6cb8"/>
    <ds:schemaRef ds:uri="14dd6c47-a89e-4f7a-9987-bce92ae7eaef"/>
  </ds:schemaRefs>
</ds:datastoreItem>
</file>

<file path=customXml/itemProps2.xml><?xml version="1.0" encoding="utf-8"?>
<ds:datastoreItem xmlns:ds="http://schemas.openxmlformats.org/officeDocument/2006/customXml" ds:itemID="{750501FF-B7B9-4DF9-A2BB-423CDA885221}">
  <ds:schemaRefs>
    <ds:schemaRef ds:uri="http://schemas.microsoft.com/sharepoint/v3/contenttype/forms"/>
  </ds:schemaRefs>
</ds:datastoreItem>
</file>

<file path=customXml/itemProps3.xml><?xml version="1.0" encoding="utf-8"?>
<ds:datastoreItem xmlns:ds="http://schemas.openxmlformats.org/officeDocument/2006/customXml" ds:itemID="{579267E0-7393-44B1-BE82-1AC6572C1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dd6c47-a89e-4f7a-9987-bce92ae7eaef"/>
    <ds:schemaRef ds:uri="d7760af0-063e-40c7-bf8f-5064fa1f6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9</vt:i4>
      </vt:variant>
    </vt:vector>
  </HeadingPairs>
  <TitlesOfParts>
    <vt:vector size="9" baseType="lpstr">
      <vt:lpstr>Ülevaade mudelist</vt:lpstr>
      <vt:lpstr>Üldmudel</vt:lpstr>
      <vt:lpstr>Lasteaiad</vt:lpstr>
      <vt:lpstr>Koolid</vt:lpstr>
      <vt:lpstr>Haiglad</vt:lpstr>
      <vt:lpstr>Hooldekodud</vt:lpstr>
      <vt:lpstr>Kinnipidamisasutused</vt:lpstr>
      <vt:lpstr>Kaitsevägi</vt:lpstr>
      <vt:lpstr>Muud riigiasutused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Brigita Tool</dc:creator>
  <cp:keywords/>
  <dc:description/>
  <cp:lastModifiedBy>Brigita Tool</cp:lastModifiedBy>
  <cp:revision/>
  <dcterms:created xsi:type="dcterms:W3CDTF">2025-10-30T13:49:24Z</dcterms:created>
  <dcterms:modified xsi:type="dcterms:W3CDTF">2026-10-26T15:38:30Z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0x01010041466EAD54D623479BC0B4E0AE91B5E1</vt:lpwstr>
  </property>
  <property fmtid="{D5CDD505-2E9C-101B-9397-08002B2CF9AE}" pid="3" name="MediaServiceImageTags">
    <vt:lpwstr/>
  </property>
</Properties>
</file>